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hisWorkbook" hidePivotFieldList="1"/>
  <mc:AlternateContent xmlns:mc="http://schemas.openxmlformats.org/markup-compatibility/2006">
    <mc:Choice Requires="x15">
      <x15ac:absPath xmlns:x15ac="http://schemas.microsoft.com/office/spreadsheetml/2010/11/ac" url="C:\Users\jacqu\Dropbox (Growth Metrics)\Bob Group\2. SCHOOL\Posters ALL schools\"/>
    </mc:Choice>
  </mc:AlternateContent>
  <xr:revisionPtr revIDLastSave="0" documentId="13_ncr:1_{6C0DF188-D2F8-49FC-9C86-D64652C5F7A5}" xr6:coauthVersionLast="47" xr6:coauthVersionMax="47" xr10:uidLastSave="{00000000-0000-0000-0000-000000000000}"/>
  <bookViews>
    <workbookView xWindow="-120" yWindow="-120" windowWidth="29040" windowHeight="15840" tabRatio="935" xr2:uid="{00000000-000D-0000-FFFF-FFFF00000000}"/>
  </bookViews>
  <sheets>
    <sheet name="Dashboard" sheetId="55" r:id="rId1"/>
    <sheet name="Decision_Tool" sheetId="25" r:id="rId2"/>
    <sheet name="Capability Exercises" sheetId="53" r:id="rId3"/>
    <sheet name="Capability Scorecard" sheetId="57" r:id="rId4"/>
    <sheet name="Campaign Assets" sheetId="54" r:id="rId5"/>
    <sheet name="Valuation" sheetId="56" r:id="rId6"/>
    <sheet name="Data" sheetId="52" r:id="rId7"/>
  </sheets>
  <definedNames>
    <definedName name="_xlnm._FilterDatabase" localSheetId="1" hidden="1">Decision_Tool!$B$6:$T$26</definedName>
    <definedName name="Business_Name">Dashboard!$I$3</definedName>
    <definedName name="Capability_Score" comment="This is the level of capability of the resource for your Growth Team where 1 is highly capabile and 4 is the lowest capability (eg. a junior or graduate with no experience)">Data!$F$13:$F$16</definedName>
    <definedName name="DD_Mth_YYYY">Dashboard!$I$4</definedName>
    <definedName name="Decision_Tool">Decision_Tool!$C$12</definedName>
    <definedName name="Flags">Data!$I$13:$I$15</definedName>
    <definedName name="Green">Data!$I$13</definedName>
    <definedName name="Internal_External">Data!$J$13:$J$14</definedName>
    <definedName name="Last_Update">Dashboard!$I$4</definedName>
    <definedName name="Orange">Data!$I$14</definedName>
    <definedName name="_xlnm.Print_Area" localSheetId="4">'Campaign Assets'!$A$1:$L$43</definedName>
    <definedName name="_xlnm.Print_Area" localSheetId="2">'Capability Exercises'!$A$1:$Y$64</definedName>
    <definedName name="_xlnm.Print_Area" localSheetId="3">'Capability Scorecard'!$A$1:$Z$38</definedName>
    <definedName name="_xlnm.Print_Area" localSheetId="0">Dashboard!$A$1:$N$53</definedName>
    <definedName name="_xlnm.Print_Area" localSheetId="6">Data!$A$1:$K$46</definedName>
    <definedName name="_xlnm.Print_Area" localSheetId="1">Decision_Tool!$A$12:$V$80</definedName>
    <definedName name="_xlnm.Print_Area" localSheetId="5">Valuation!$A$8:$R$101</definedName>
    <definedName name="_xlnm.Print_Titles" localSheetId="2">'Capability Exercises'!$1:$8</definedName>
    <definedName name="_xlnm.Print_Titles" localSheetId="1">Decision_Tool!$1:$11</definedName>
    <definedName name="_xlnm.Print_Titles" localSheetId="5">Valuation!$1:$7</definedName>
    <definedName name="Priority">Data!$G$13:$G$17</definedName>
    <definedName name="Project_Status">Data!$H$13:$H$19</definedName>
    <definedName name="Projects">Data!$B$13:$B$26</definedName>
    <definedName name="Red">Data!$I$15</definedName>
    <definedName name="ROI_Type_of_uplift">Data!$E$13:$E$20</definedName>
    <definedName name="Team">Data!$K$13:$K$31</definedName>
    <definedName name="Type_of_Investment">Data!$D$13:$D$19</definedName>
    <definedName name="Z_8BA4CEC8_FA45_4166_89B6_859240B7790F_.wvu.FilterData" localSheetId="1" hidden="1">Decision_Tool!$B$10:$T$11</definedName>
    <definedName name="Z_8BA4CEC8_FA45_4166_89B6_859240B7790F_.wvu.PrintArea" localSheetId="1" hidden="1">Decision_Tool!$B$12:$R$33</definedName>
    <definedName name="Z_8BA4CEC8_FA45_4166_89B6_859240B7790F_.wvu.PrintTitles" localSheetId="1" hidden="1">Decision_Tool!$1:$11</definedName>
  </definedNames>
  <calcPr calcId="191029"/>
  <customWorkbookViews>
    <customWorkbookView name="resources page" guid="{8BA4CEC8-FA45-4166-89B6-859240B7790F}" maximized="1" xWindow="-11" yWindow="-11" windowWidth="1942" windowHeight="1042" tabRatio="935" activeSheetId="37"/>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5" i="55" l="1"/>
  <c r="H29" i="25"/>
  <c r="L51" i="55"/>
  <c r="L49" i="55"/>
  <c r="L47" i="55"/>
  <c r="C7" i="57" l="1"/>
  <c r="C6" i="57"/>
  <c r="Y12" i="57"/>
  <c r="Y11" i="57"/>
  <c r="Y10" i="57"/>
  <c r="Y9" i="57"/>
  <c r="C17" i="55"/>
  <c r="A14" i="52"/>
  <c r="A15" i="52" s="1"/>
  <c r="A16" i="52" s="1"/>
  <c r="A17" i="52" s="1"/>
  <c r="A18" i="52" s="1"/>
  <c r="A19" i="52" s="1"/>
  <c r="A20" i="52" s="1"/>
  <c r="A21" i="52" s="1"/>
  <c r="A22" i="52" s="1"/>
  <c r="A23" i="52" s="1"/>
  <c r="A24" i="52" s="1"/>
  <c r="A25" i="52" s="1"/>
  <c r="A26" i="52" s="1"/>
  <c r="A27" i="52" s="1"/>
  <c r="A28" i="52" s="1"/>
  <c r="A29" i="52" s="1"/>
  <c r="A30" i="52" s="1"/>
  <c r="A31" i="52" s="1"/>
  <c r="A32" i="52" s="1"/>
  <c r="B6" i="52"/>
  <c r="B5" i="52"/>
  <c r="C23" i="55" s="1"/>
  <c r="P92" i="56"/>
  <c r="N92" i="56"/>
  <c r="L92" i="56"/>
  <c r="H92" i="56"/>
  <c r="F92" i="56"/>
  <c r="P91" i="56"/>
  <c r="N91" i="56"/>
  <c r="L91" i="56"/>
  <c r="H91" i="56"/>
  <c r="F91" i="56"/>
  <c r="P90" i="56"/>
  <c r="N90" i="56"/>
  <c r="L90" i="56"/>
  <c r="H90" i="56"/>
  <c r="F90" i="56"/>
  <c r="P89" i="56"/>
  <c r="N89" i="56"/>
  <c r="L89" i="56"/>
  <c r="H89" i="56"/>
  <c r="F89" i="56"/>
  <c r="P88" i="56"/>
  <c r="N88" i="56"/>
  <c r="L88" i="56"/>
  <c r="H88" i="56"/>
  <c r="F88" i="56"/>
  <c r="P87" i="56"/>
  <c r="N87" i="56"/>
  <c r="L87" i="56"/>
  <c r="H87" i="56"/>
  <c r="F87" i="56"/>
  <c r="P86" i="56"/>
  <c r="N86" i="56"/>
  <c r="L86" i="56"/>
  <c r="H86" i="56"/>
  <c r="F86" i="56"/>
  <c r="B6" i="56"/>
  <c r="B5" i="56"/>
  <c r="C22" i="55" s="1"/>
  <c r="G6" i="54"/>
  <c r="G5" i="54"/>
  <c r="D50" i="53"/>
  <c r="D48" i="53"/>
  <c r="D44" i="53"/>
  <c r="D42" i="53"/>
  <c r="D40" i="53"/>
  <c r="P35" i="53"/>
  <c r="O35" i="53"/>
  <c r="N35" i="53"/>
  <c r="M35" i="53"/>
  <c r="K35" i="53"/>
  <c r="P34" i="53"/>
  <c r="O34" i="53"/>
  <c r="N34" i="53"/>
  <c r="M34" i="53"/>
  <c r="K34" i="53"/>
  <c r="P33" i="53"/>
  <c r="O33" i="53"/>
  <c r="N33" i="53"/>
  <c r="M33" i="53"/>
  <c r="K33" i="53"/>
  <c r="P30" i="53"/>
  <c r="O30" i="53"/>
  <c r="N30" i="53"/>
  <c r="M30" i="53"/>
  <c r="K30" i="53"/>
  <c r="X29" i="53"/>
  <c r="X28" i="53"/>
  <c r="X28" i="53" a="1"/>
  <c r="P28" i="53"/>
  <c r="O28" i="53"/>
  <c r="N28" i="53"/>
  <c r="M28" i="53"/>
  <c r="K28" i="53"/>
  <c r="P27" i="53"/>
  <c r="O27" i="53"/>
  <c r="N27" i="53"/>
  <c r="M27" i="53"/>
  <c r="K27" i="53"/>
  <c r="X26" i="53"/>
  <c r="P26" i="53"/>
  <c r="O26" i="53"/>
  <c r="N26" i="53"/>
  <c r="M26" i="53"/>
  <c r="K26" i="53"/>
  <c r="X25" i="53"/>
  <c r="Q25" i="53"/>
  <c r="P25" i="53"/>
  <c r="O25" i="53"/>
  <c r="N25" i="53"/>
  <c r="M25" i="53"/>
  <c r="K25" i="53"/>
  <c r="P23" i="53"/>
  <c r="O23" i="53"/>
  <c r="N23" i="53"/>
  <c r="M23" i="53"/>
  <c r="K23" i="53"/>
  <c r="P22" i="53"/>
  <c r="O22" i="53"/>
  <c r="N22" i="53"/>
  <c r="M22" i="53"/>
  <c r="K22" i="53"/>
  <c r="Q20" i="53"/>
  <c r="P20" i="53"/>
  <c r="O20" i="53"/>
  <c r="N20" i="53"/>
  <c r="M20" i="53"/>
  <c r="K20" i="53"/>
  <c r="P19" i="53"/>
  <c r="O19" i="53"/>
  <c r="N19" i="53"/>
  <c r="M19" i="53"/>
  <c r="K19" i="53"/>
  <c r="P17" i="53"/>
  <c r="O17" i="53"/>
  <c r="N17" i="53"/>
  <c r="M17" i="53"/>
  <c r="K17" i="53"/>
  <c r="P16" i="53"/>
  <c r="O16" i="53"/>
  <c r="N16" i="53"/>
  <c r="M16" i="53"/>
  <c r="K16" i="53"/>
  <c r="P15" i="53"/>
  <c r="O15" i="53"/>
  <c r="N15" i="53"/>
  <c r="M15" i="53"/>
  <c r="K15" i="53"/>
  <c r="K13" i="53"/>
  <c r="Q11" i="53"/>
  <c r="P11" i="53"/>
  <c r="O11" i="53"/>
  <c r="N11" i="53"/>
  <c r="M11" i="53"/>
  <c r="K11" i="53"/>
  <c r="J6" i="53"/>
  <c r="J5" i="53"/>
  <c r="C19" i="55" s="1"/>
  <c r="S33" i="25"/>
  <c r="K26" i="55" s="1"/>
  <c r="T32" i="25"/>
  <c r="M25" i="55" s="1"/>
  <c r="S32" i="25"/>
  <c r="K25" i="55" s="1"/>
  <c r="R32" i="25"/>
  <c r="J33" i="55" s="1"/>
  <c r="U31" i="25"/>
  <c r="M32" i="55" s="1"/>
  <c r="T31" i="25"/>
  <c r="M24" i="55" s="1"/>
  <c r="S31" i="25"/>
  <c r="R31" i="25"/>
  <c r="J32" i="55" s="1"/>
  <c r="U30" i="25"/>
  <c r="M31" i="55" s="1"/>
  <c r="T30" i="25"/>
  <c r="M23" i="55" s="1"/>
  <c r="S30" i="25"/>
  <c r="K23" i="55" s="1"/>
  <c r="R30" i="25"/>
  <c r="J31" i="55" s="1"/>
  <c r="U29" i="25"/>
  <c r="M30" i="55" s="1"/>
  <c r="T29" i="25"/>
  <c r="M22" i="55" s="1"/>
  <c r="S29" i="25"/>
  <c r="K22" i="55" s="1"/>
  <c r="R29" i="25"/>
  <c r="J30" i="55" s="1"/>
  <c r="L29" i="25"/>
  <c r="M16" i="55" s="1"/>
  <c r="J29" i="25"/>
  <c r="I29" i="25"/>
  <c r="M10" i="55"/>
  <c r="F29" i="25"/>
  <c r="E29" i="25"/>
  <c r="D29" i="25"/>
  <c r="C29" i="25"/>
  <c r="M8" i="55" s="1"/>
  <c r="B13" i="25"/>
  <c r="B14" i="25" s="1"/>
  <c r="B15" i="25" s="1"/>
  <c r="B16" i="25" s="1"/>
  <c r="B17" i="25" s="1"/>
  <c r="B18" i="25" s="1"/>
  <c r="B19" i="25" s="1"/>
  <c r="B20" i="25" s="1"/>
  <c r="B21" i="25" s="1"/>
  <c r="B22" i="25" s="1"/>
  <c r="B23" i="25" s="1"/>
  <c r="B24" i="25" s="1"/>
  <c r="B25" i="25" s="1"/>
  <c r="B26" i="25" s="1"/>
  <c r="B7" i="25"/>
  <c r="B6" i="25"/>
  <c r="J45" i="55"/>
  <c r="J44" i="55"/>
  <c r="J43" i="55"/>
  <c r="J42" i="55"/>
  <c r="M40" i="55"/>
  <c r="L40" i="55"/>
  <c r="J37" i="55"/>
  <c r="J35" i="55"/>
  <c r="K24" i="55"/>
  <c r="M14" i="55"/>
  <c r="M12" i="55"/>
  <c r="Y13"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Jacquie Dwyer</author>
  </authors>
  <commentList>
    <comment ref="Q11" authorId="0" shapeId="0" xr:uid="{475F78A1-FD07-4EF8-9EBE-0083229C9C39}">
      <text>
        <r>
          <rPr>
            <b/>
            <sz val="9"/>
            <color indexed="81"/>
            <rFont val="Tahoma"/>
            <family val="2"/>
          </rPr>
          <t>Check</t>
        </r>
        <r>
          <rPr>
            <sz val="9"/>
            <color indexed="81"/>
            <rFont val="Tahoma"/>
            <family val="2"/>
          </rPr>
          <t xml:space="preserve"> - If not zero, complete ALL columns in the DATA table for every resource named including the Team column.
</t>
        </r>
      </text>
    </comment>
    <comment ref="Q20" authorId="0" shapeId="0" xr:uid="{29B0FE10-94C5-4496-87C6-7EFD8DD09330}">
      <text>
        <r>
          <rPr>
            <b/>
            <sz val="9"/>
            <color indexed="81"/>
            <rFont val="Tahoma"/>
            <family val="2"/>
          </rPr>
          <t>Check</t>
        </r>
        <r>
          <rPr>
            <sz val="9"/>
            <color indexed="81"/>
            <rFont val="Tahoma"/>
            <family val="2"/>
          </rPr>
          <t xml:space="preserve"> - If not zero, complete ALL columns in the DATA table for every resource named including the Internal / External column.
</t>
        </r>
      </text>
    </comment>
    <comment ref="Q25" authorId="0" shapeId="0" xr:uid="{FA7130FF-D1AB-4C3A-BF62-C8F1E22D5794}">
      <text>
        <r>
          <rPr>
            <b/>
            <sz val="9"/>
            <color indexed="81"/>
            <rFont val="Tahoma"/>
            <family val="2"/>
          </rPr>
          <t>Check</t>
        </r>
        <r>
          <rPr>
            <sz val="9"/>
            <color indexed="81"/>
            <rFont val="Tahoma"/>
            <family val="2"/>
          </rPr>
          <t xml:space="preserve"> - If not zero, complete ALL columns in the DATA table for every resource named, including the capability score column..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<sst xmlns="http://schemas.openxmlformats.org/spreadsheetml/2006/main" count="493" uniqueCount="385">
  <si>
    <t>No.</t>
  </si>
  <si>
    <t>Days</t>
  </si>
  <si>
    <t>Count</t>
  </si>
  <si>
    <t>What</t>
  </si>
  <si>
    <t>Feedback</t>
  </si>
  <si>
    <t>DD-Mth-YYYY</t>
  </si>
  <si>
    <t>Time (Days)</t>
  </si>
  <si>
    <t>Sales</t>
  </si>
  <si>
    <t>Date</t>
  </si>
  <si>
    <t>Doc Version</t>
  </si>
  <si>
    <t>Product</t>
  </si>
  <si>
    <t>Channel</t>
  </si>
  <si>
    <t>Campaign</t>
  </si>
  <si>
    <t>STATUS</t>
  </si>
  <si>
    <t>Not started</t>
  </si>
  <si>
    <t>Complete</t>
  </si>
  <si>
    <t>Shelved</t>
  </si>
  <si>
    <t>Project</t>
  </si>
  <si>
    <t>Purpose</t>
  </si>
  <si>
    <t>Contents</t>
  </si>
  <si>
    <t>Document Record</t>
  </si>
  <si>
    <t>Your Business Name</t>
  </si>
  <si>
    <t>Who: Action / Review</t>
  </si>
  <si>
    <t>Decision Tool</t>
  </si>
  <si>
    <t>PROJECT</t>
  </si>
  <si>
    <t>Task</t>
  </si>
  <si>
    <t>Brand Choices</t>
  </si>
  <si>
    <t>Brand Strategy</t>
  </si>
  <si>
    <t>Summit</t>
  </si>
  <si>
    <t>To clarify the Who, Purpose and Asset</t>
  </si>
  <si>
    <t>To go from Advocacy to Guru</t>
  </si>
  <si>
    <t>To create an Awareness Product</t>
  </si>
  <si>
    <t>To create an Awareness / Leverage / Scale Product</t>
  </si>
  <si>
    <t>DATA</t>
  </si>
  <si>
    <t>OBJECTIVE</t>
  </si>
  <si>
    <t>Number of Projects</t>
  </si>
  <si>
    <t>INVESTMENT</t>
  </si>
  <si>
    <t>Amount (currency)</t>
  </si>
  <si>
    <t>Amount PA (currency)</t>
  </si>
  <si>
    <t>Ongoing Money PA ($/£)</t>
  </si>
  <si>
    <t>ROI</t>
  </si>
  <si>
    <t>RESOURCES</t>
  </si>
  <si>
    <t>Internal Lead</t>
  </si>
  <si>
    <t>Internal Team</t>
  </si>
  <si>
    <t>External Lead</t>
  </si>
  <si>
    <t>External Team</t>
  </si>
  <si>
    <t>COMMENTARY</t>
  </si>
  <si>
    <t>This is your Choice for the Project</t>
  </si>
  <si>
    <t>This is the skillsets you will need</t>
  </si>
  <si>
    <t>COMPONENTS</t>
  </si>
  <si>
    <t>Add a note</t>
  </si>
  <si>
    <t>Put a score of 1 to 4 against each person to see what the layering looks like.</t>
  </si>
  <si>
    <t xml:space="preserve">Now work out your ratio of internal to external resources.  </t>
  </si>
  <si>
    <t>Select one</t>
  </si>
  <si>
    <t>For example:</t>
  </si>
  <si>
    <t xml:space="preserve">We are a platform business so we need high level capability and therefore our revenue per person is expected to be higher.  </t>
  </si>
  <si>
    <t>Internal / External</t>
  </si>
  <si>
    <t>What is the capability score for your business?</t>
  </si>
  <si>
    <t>Internal</t>
  </si>
  <si>
    <t>External</t>
  </si>
  <si>
    <t>Dashboard</t>
  </si>
  <si>
    <t>Total Ongoing investment PA</t>
  </si>
  <si>
    <t>Total Investment up front</t>
  </si>
  <si>
    <t>Total investment in days (all projects)</t>
  </si>
  <si>
    <t>In progress</t>
  </si>
  <si>
    <t>Status of Projects</t>
  </si>
  <si>
    <t>Total</t>
  </si>
  <si>
    <t>Capability Ratio today</t>
  </si>
  <si>
    <t>AB</t>
  </si>
  <si>
    <t>CD</t>
  </si>
  <si>
    <t>EF</t>
  </si>
  <si>
    <t>GH</t>
  </si>
  <si>
    <t>IJ</t>
  </si>
  <si>
    <t>Tier 1</t>
  </si>
  <si>
    <t>Tier 2</t>
  </si>
  <si>
    <t>Tier 3</t>
  </si>
  <si>
    <t>Tier 4</t>
  </si>
  <si>
    <t xml:space="preserve"> Tier 1</t>
  </si>
  <si>
    <t>This is not about seniority or hierarchies, its about levels of skill.</t>
  </si>
  <si>
    <t>FTE</t>
  </si>
  <si>
    <t>KL</t>
  </si>
  <si>
    <t>MN</t>
  </si>
  <si>
    <t>OP</t>
  </si>
  <si>
    <t>QR</t>
  </si>
  <si>
    <t>ST</t>
  </si>
  <si>
    <t>UV</t>
  </si>
  <si>
    <t>WX</t>
  </si>
  <si>
    <t>YZ</t>
  </si>
  <si>
    <t>RESULTS</t>
  </si>
  <si>
    <t>Enter your Full Time Equivalents (FTE) as a decimal.</t>
  </si>
  <si>
    <t>Eg.  AB works for you full time for the standard 8 hours a week.  FTE = 1</t>
  </si>
  <si>
    <t>Enter your people resources in the Data sheet on the right. This will give you a total resource count.</t>
  </si>
  <si>
    <t>CD works for you part time 3 out of 5 days a week for 8 hours on these days. FTE = 3/5 = 0.6</t>
  </si>
  <si>
    <t>Max score</t>
  </si>
  <si>
    <t>Your score</t>
  </si>
  <si>
    <t>Capability Score</t>
  </si>
  <si>
    <t>Total Heads</t>
  </si>
  <si>
    <t>Total FTE</t>
  </si>
  <si>
    <t>EXERCISE 1 - CAPABILITY SCORE</t>
  </si>
  <si>
    <t>EXERCISE 2 - REVENUE PER HEAD</t>
  </si>
  <si>
    <t>Exercises</t>
  </si>
  <si>
    <t>You want to beat a benchmark and not be limited by it.</t>
  </si>
  <si>
    <t>AA</t>
  </si>
  <si>
    <t>BB</t>
  </si>
  <si>
    <t>CC</t>
  </si>
  <si>
    <t>DD</t>
  </si>
  <si>
    <t>JD / TD</t>
  </si>
  <si>
    <t>Capability Score today</t>
  </si>
  <si>
    <t>BRAND</t>
  </si>
  <si>
    <t>PRODUCT</t>
  </si>
  <si>
    <t>CHANNELS</t>
  </si>
  <si>
    <t>CAMPAIGNS</t>
  </si>
  <si>
    <t>Assets</t>
  </si>
  <si>
    <t>Enter your business name here to populate all tabs</t>
  </si>
  <si>
    <t>DELIVERY</t>
  </si>
  <si>
    <t>SALES</t>
  </si>
  <si>
    <t>Previous projects will have created assets in your business.  Future projects will create more assets for your business.</t>
  </si>
  <si>
    <t>To acknowledge the assets you create - they need to be recorded.  This is a space for you to keep a record of these assets.</t>
  </si>
  <si>
    <t>Your total FTE</t>
  </si>
  <si>
    <t>MARKETING</t>
  </si>
  <si>
    <t>SOCIAL</t>
  </si>
  <si>
    <t>AUTOMATION</t>
  </si>
  <si>
    <t>Created template for L&amp;D Growth Teams presented to C1 in live vidoe. Promised the following week.</t>
  </si>
  <si>
    <t>Your Revenue per head today</t>
  </si>
  <si>
    <t>Your target Revenue per head</t>
  </si>
  <si>
    <t>Your benchmark revenue per head based on your capability score</t>
  </si>
  <si>
    <t>Calculate your revenue per head- today and target</t>
  </si>
  <si>
    <t>&gt; = 80%</t>
  </si>
  <si>
    <t>&lt;  50%</t>
  </si>
  <si>
    <t>&gt;= 50% &lt; 65%</t>
  </si>
  <si>
    <t>&gt;=65% &lt; 80%</t>
  </si>
  <si>
    <t>Enter your information over this example to see your results.</t>
  </si>
  <si>
    <t>In Module 3 we discussed that when building campaign strategy we use the rule:</t>
  </si>
  <si>
    <t>Based on benchmark guidelines.</t>
  </si>
  <si>
    <t>Capability Score    (1 - 4)</t>
  </si>
  <si>
    <t>Enter the date of your last update here</t>
  </si>
  <si>
    <t>These are examples to guide you and will update when you add your information on the following tabs</t>
  </si>
  <si>
    <t>These will populate when you add your information on the following tabs</t>
  </si>
  <si>
    <t>Completed Exercise 1, new Exercise 2, updated dashboard, added new section for Assets (on Tim's request). Requested for use in C2</t>
  </si>
  <si>
    <t>Revenue per person</t>
  </si>
  <si>
    <t>Your revenue per person today</t>
  </si>
  <si>
    <t>Your target revenue per person</t>
  </si>
  <si>
    <t>Total People</t>
  </si>
  <si>
    <t>ASSETS in End to End Revenue System</t>
  </si>
  <si>
    <t>ASSET Types</t>
  </si>
  <si>
    <t>Insert rows above this line as required</t>
  </si>
  <si>
    <t>Updated footer on Data tab and added notes re copyright. Changed position of L&amp;D icon. Added line note on Decision Tool and instructions on unprotecting and adding lines.</t>
  </si>
  <si>
    <t>You can categorise you’re your assets into the end to end revenue system (B-P-C-S)</t>
  </si>
  <si>
    <t>Production</t>
  </si>
  <si>
    <t>Growth</t>
  </si>
  <si>
    <t>Management</t>
  </si>
  <si>
    <t>Admin</t>
  </si>
  <si>
    <t>Team</t>
  </si>
  <si>
    <t>In the 21st century a Growth Teams is your 20th century Sales, Marketing and Finance/Accounting.</t>
  </si>
  <si>
    <t xml:space="preserve">Total Internal </t>
  </si>
  <si>
    <t xml:space="preserve">Total External </t>
  </si>
  <si>
    <t xml:space="preserve">Tier 1 </t>
  </si>
  <si>
    <t xml:space="preserve">Tier 2 </t>
  </si>
  <si>
    <t xml:space="preserve">Tier 3 </t>
  </si>
  <si>
    <t xml:space="preserve">Tier 4 </t>
  </si>
  <si>
    <t xml:space="preserve">Equals FTE x benchmark revenue per head  </t>
  </si>
  <si>
    <t>Business capabilty score:</t>
  </si>
  <si>
    <t>Capability by tier:</t>
  </si>
  <si>
    <t>FT/PT Blend:</t>
  </si>
  <si>
    <t xml:space="preserve">Full Time (FT = 1) </t>
  </si>
  <si>
    <t xml:space="preserve">Part Time (PT &lt; 1) </t>
  </si>
  <si>
    <t xml:space="preserve">Review your capabiility score by teams in the RESULTS area </t>
  </si>
  <si>
    <t>teams combined. You might want to update these Teams in the Data sheet to suit your business.</t>
  </si>
  <si>
    <t>1. Formula for Profit:</t>
  </si>
  <si>
    <t>Where,</t>
  </si>
  <si>
    <t>Volume = the number of units you sell per year</t>
  </si>
  <si>
    <t>Margin = how much money you make per sale</t>
  </si>
  <si>
    <t>2. Formula for Valuation:</t>
  </si>
  <si>
    <t>P =  Profit</t>
  </si>
  <si>
    <t xml:space="preserve">M = the multiple standard – these change for each industry. </t>
  </si>
  <si>
    <t>3. Formula for Valuation:</t>
  </si>
  <si>
    <t>Leveraged Infrastructure</t>
  </si>
  <si>
    <t>Growth Team</t>
  </si>
  <si>
    <t>Marketing, Sales, Finance &amp; Accounting</t>
  </si>
  <si>
    <t>+</t>
  </si>
  <si>
    <t>People</t>
  </si>
  <si>
    <t>Recruitment, Retention, Training</t>
  </si>
  <si>
    <t>Technology Stack</t>
  </si>
  <si>
    <t>Industry Collective</t>
  </si>
  <si>
    <t>TODAY</t>
  </si>
  <si>
    <t>FUTURE</t>
  </si>
  <si>
    <t>Scenario</t>
  </si>
  <si>
    <t>Multiple</t>
  </si>
  <si>
    <t>Valuation uplift</t>
  </si>
  <si>
    <t>A</t>
  </si>
  <si>
    <t>B</t>
  </si>
  <si>
    <t>C</t>
  </si>
  <si>
    <t>D</t>
  </si>
  <si>
    <t>Enter your information over this example to see your results. Shaded areas are protected cells for formulas</t>
  </si>
  <si>
    <t>The L&amp;D Activation program is designed around understanding your Asset and knowing how to leverage it; building intangibles in your business and increasing your business valuation.</t>
  </si>
  <si>
    <t>The end-to-end revenue system B-P-C-S that we show you in this program is all about how you find the intangible assets in your business.</t>
  </si>
  <si>
    <t>We can see the value of your business by looking at your Intangible assets.  Your Assets show us how much growth is sitting in a business.</t>
  </si>
  <si>
    <t>When assessing the ROI for building intangible assets, we  look at your profit and valuation using the following formulas.</t>
  </si>
  <si>
    <t xml:space="preserve">The more growth opportunity sits in the business the higher the multiple. </t>
  </si>
  <si>
    <t>not market value, and the cost will be depreciated over the life of the asset</t>
  </si>
  <si>
    <t>or if they do, they appear at cost, not their value to the business.</t>
  </si>
  <si>
    <t>We also look at your leveraged and leverageable infrastructure when looking at the value of your business.</t>
  </si>
  <si>
    <t xml:space="preserve">Your teams, culture, the systems and processes you've built and the tehcnology stack that sits around this are all intangible assets.  </t>
  </si>
  <si>
    <t>When you build out these assets, this formula illustrates that the valuation of your business = your income x these assets.</t>
  </si>
  <si>
    <t>you start with Brand and pull the market towards you. This saves you time and depending on how fast you want to go, does not have to cost you more.   By reallocating</t>
  </si>
  <si>
    <t xml:space="preserve">budget and resources you can achieve this pull and grow your income and your assets, increasing the value of your business.  </t>
  </si>
  <si>
    <t>This is a mindset shift. This is the new era of business.</t>
  </si>
  <si>
    <t>Systems, Processes, Automation</t>
  </si>
  <si>
    <t xml:space="preserve">The key is to document how you have created your assets, as you build them.  Then you are in a position to leverage those assets. </t>
  </si>
  <si>
    <t>By leveraging your infrastructure, you create an asset and thereby increase the multiple and valuation of your business.</t>
  </si>
  <si>
    <t>This approach is a 3 - 6 year build.</t>
  </si>
  <si>
    <t>Here we look at building a business to scale with other like-minded business who are aligned on purpose and want to shift an industry.</t>
  </si>
  <si>
    <t>Updated Instructions on Dashboard re not using Excel Online (as can't unprotect sheets). Added Teams to Exercises tab and Teams data options to Data sheet. Added new ROI sheet as requested by Tim for Industry Collective. Fixed named ranges in Exercise 1 sheet.</t>
  </si>
  <si>
    <t xml:space="preserve">An exercise you can do is review your staff and what layer of capability (skill level) they sit at using the tier system 1 to 4, </t>
  </si>
  <si>
    <t xml:space="preserve">The example here shows the uplift in valuation by increasing the multiple with volume and margin staying the same.  </t>
  </si>
  <si>
    <t>JD / DS &amp; TD to review</t>
  </si>
  <si>
    <t>Changed ROI tab to 'Valuation'. Updated Dashboard link.</t>
  </si>
  <si>
    <t>JD / DS &amp; TD have ok'd for latest version to share with Cohorts M5 W3</t>
  </si>
  <si>
    <t>Benchmark guides:</t>
  </si>
  <si>
    <t>where 1 is lower capability and 4 is higher level capability.    There is no right or wrong. This is about looking at where you sit today.</t>
  </si>
  <si>
    <t xml:space="preserve">The trend is teams coming together and a mix of internal and internal resources. </t>
  </si>
  <si>
    <t>A valuable intangible asset is created by the collective leveraging the infrastructure and coming together under an Industry Leader (3%) with a top-down</t>
  </si>
  <si>
    <t>end to end revenue model. The profit and valuation uplift with this model can be significant.  V = P x M.</t>
  </si>
  <si>
    <t>Dependent upon the capital  you have to invest, the choices you make and how quickly you want to get there.</t>
  </si>
  <si>
    <t>JD</t>
  </si>
  <si>
    <t>To create an awareness campaign</t>
  </si>
  <si>
    <t>To increase Product Sales</t>
  </si>
  <si>
    <t>To engage with more Channels</t>
  </si>
  <si>
    <t>TO request/JD</t>
  </si>
  <si>
    <t>Revenue</t>
  </si>
  <si>
    <t>Margin</t>
  </si>
  <si>
    <t>Value</t>
  </si>
  <si>
    <t>Revenue+Margin</t>
  </si>
  <si>
    <t>Revenue+Value</t>
  </si>
  <si>
    <t>Margin+Value</t>
  </si>
  <si>
    <t>Revenue+Margin+Value</t>
  </si>
  <si>
    <t>PRIORITY</t>
  </si>
  <si>
    <t xml:space="preserve">1. This quarter, like now </t>
  </si>
  <si>
    <t>2. Can wait until...next quarter</t>
  </si>
  <si>
    <t>3. Can be sometime this year</t>
  </si>
  <si>
    <t>4. It can wait until next year</t>
  </si>
  <si>
    <t>5. Not this year / not sure</t>
  </si>
  <si>
    <t>Changed logo to BoB Earth. Updated Decision Tool tab with Priority options 1 - 4. Added Type of uplift column (Revenue, Margin, Value) then Uplift value (rather than savings).</t>
  </si>
  <si>
    <t>Total Uplift (ROI)</t>
  </si>
  <si>
    <t>Uplift as a %</t>
  </si>
  <si>
    <t>Uplift PA ($/£)</t>
  </si>
  <si>
    <t>Type of Uplift</t>
  </si>
  <si>
    <t>Priority of Projects</t>
  </si>
  <si>
    <t>Green</t>
  </si>
  <si>
    <t>Orange</t>
  </si>
  <si>
    <t>Red</t>
  </si>
  <si>
    <t>FLAGS</t>
  </si>
  <si>
    <t>Project Flags</t>
  </si>
  <si>
    <t>Equals gross profit divided by total FTE</t>
  </si>
  <si>
    <t>*</t>
  </si>
  <si>
    <t>*Not real numbers, for illustration only. Enter your numbers to update results to represent your business.</t>
  </si>
  <si>
    <t>Master of skill and an mentor up to Tier 3. Typically a person who has mastered their area of business, is a self managing leader who makes decisions on behalf of the business; understands how to run projects and has responsibility for the investment and ROI of those projects.</t>
  </si>
  <si>
    <t>Self driver and can mentor others.  Typically this is someone who is self managed and can lead projects. They do need some supervision from the level 4's but only to double check their progress. They are often team leaders and top technical people.</t>
  </si>
  <si>
    <t>Developing and confident. Typically self motivated and can perform their tasks without assistance. They do not make strategic decisions however as they are the implementers of decisions. These can be general administrators and technical delivery people.</t>
  </si>
  <si>
    <t>Early stages of skill development or new the role and requires training and mentoring. Typically they are good workers, eager participants and are sponges for when it comes to learning. They are at the beginning of their technical and/or business journey.</t>
  </si>
  <si>
    <t xml:space="preserve">The %’s will move as the trend moves to community businesses. </t>
  </si>
  <si>
    <t>Ratio of Internal to External:</t>
  </si>
  <si>
    <t>Where a maximum score = total heads x  4 (value of highest tier)</t>
  </si>
  <si>
    <t>Think salary = capability.</t>
  </si>
  <si>
    <t xml:space="preserve">You can also think about these tiers in terms of  layer 1 as being the lowest salary: up to layer 4 being the highest salary. </t>
  </si>
  <si>
    <t>You can choose another benchmark or target, these are just guidelines. A score above 80% you would typically expect from a high end development, engineering, software company. </t>
  </si>
  <si>
    <t>Updated formula P65 to pick up FTE from line above (no change to outcome, just where its picking up from in the formula). Changed the formula description in green font to FTE instead to total heads (to match the formula). Changed Exercises tab to be landscape.</t>
  </si>
  <si>
    <t>Average Capability Score</t>
  </si>
  <si>
    <t>Changed back Tier 1, Tier 2, Tier 3, Tier 4 to 1,2,3,4 so sums and averages work in 'Exercises' tab. Conditional formatting of Green, Orange, Red flages in 'Decision Tool' tab.</t>
  </si>
  <si>
    <t>Updated Instructions in Decision Tool for the new columns added in v1.3 and Flags etc. Protected cells in Data sheet for Internal / External and Capability Tiers 1,2,3,4 so they can't be overriden which will muck up the results in Exercises tab. Added some error checks in Exercises. Updated copyright on Decision Tool (was pink). Tested. Updated formulas. Tested.</t>
  </si>
  <si>
    <t>Volume (units)</t>
  </si>
  <si>
    <t>Margin per sale ($/£)</t>
  </si>
  <si>
    <t>Profit ($/£)</t>
  </si>
  <si>
    <t>Valuation ($/£)</t>
  </si>
  <si>
    <t>Capability Tiers required for Projects</t>
  </si>
  <si>
    <t>Capability Tiers today</t>
  </si>
  <si>
    <t>Insert rows above this line as needed (unprotect sheet to do this - then reprotect)</t>
  </si>
  <si>
    <t>Fixed error in Decision Tool tab 'Comments' column. It had a data validation attached requiring input (from Data table). Removed 4-3-21. Changed copyright year on this page to 2021. Added up to 20 rows in Data tab.</t>
  </si>
  <si>
    <t>Insert rows above this line as needed (unprotect sheet first, then reprotect)</t>
  </si>
  <si>
    <r>
      <t>Updated copyright from BoB Group Ltd to BoB Earth</t>
    </r>
    <r>
      <rPr>
        <vertAlign val="superscript"/>
        <sz val="9"/>
        <color theme="1"/>
        <rFont val="Arial Nova"/>
        <family val="2"/>
        <scheme val="minor"/>
      </rPr>
      <t>TM</t>
    </r>
    <r>
      <rPr>
        <sz val="9"/>
        <color theme="1"/>
        <rFont val="Arial Nova"/>
        <family val="2"/>
        <scheme val="minor"/>
      </rPr>
      <t xml:space="preserve"> Ltd as requested by Katharine.</t>
    </r>
  </si>
  <si>
    <t>Initial Money ($/£)</t>
  </si>
  <si>
    <r>
      <t xml:space="preserve">Capability Tier  </t>
    </r>
    <r>
      <rPr>
        <sz val="10"/>
        <rFont val="Arial Nova"/>
        <family val="2"/>
      </rPr>
      <t>(1 - 4)</t>
    </r>
  </si>
  <si>
    <r>
      <t xml:space="preserve">The gaming platform Valve in 2017 had 11.9m </t>
    </r>
    <r>
      <rPr>
        <sz val="11"/>
        <rFont val="Arial Nova"/>
        <family val="2"/>
      </rPr>
      <t>gross profit</t>
    </r>
    <r>
      <rPr>
        <sz val="11"/>
        <color rgb="FFFF0000"/>
        <rFont val="Arial Nova"/>
        <family val="2"/>
      </rPr>
      <t xml:space="preserve"> </t>
    </r>
    <r>
      <rPr>
        <sz val="11"/>
        <color theme="1"/>
        <rFont val="Arial Nova"/>
        <family val="2"/>
      </rPr>
      <t>per head with 360 heads and turnover 4.3bn</t>
    </r>
  </si>
  <si>
    <r>
      <rPr>
        <b/>
        <sz val="11"/>
        <color rgb="FF0070C0"/>
        <rFont val="Arial Nova"/>
        <family val="2"/>
      </rPr>
      <t>ENTER</t>
    </r>
    <r>
      <rPr>
        <sz val="11"/>
        <color rgb="FF0070C0"/>
        <rFont val="Arial Nova"/>
        <family val="2"/>
      </rPr>
      <t xml:space="preserve"> </t>
    </r>
    <r>
      <rPr>
        <sz val="11"/>
        <color theme="1"/>
        <rFont val="Arial Nova"/>
        <family val="2"/>
      </rPr>
      <t>Your Gross Profit today (Revenue - Cost of Materials)</t>
    </r>
  </si>
  <si>
    <r>
      <t xml:space="preserve">People Resources </t>
    </r>
    <r>
      <rPr>
        <sz val="8"/>
        <color rgb="FFFFFFFF"/>
        <rFont val="Arial Nova"/>
        <family val="2"/>
      </rPr>
      <t>(initials or name)</t>
    </r>
  </si>
  <si>
    <r>
      <rPr>
        <b/>
        <sz val="12"/>
        <color rgb="FF58C3C1"/>
        <rFont val="Arial Nova"/>
        <family val="2"/>
      </rPr>
      <t>1</t>
    </r>
    <r>
      <rPr>
        <sz val="11"/>
        <color rgb="FF58C3C1"/>
        <rFont val="Arial Nova"/>
        <family val="2"/>
      </rPr>
      <t xml:space="preserve"> </t>
    </r>
    <r>
      <rPr>
        <sz val="11"/>
        <color rgb="FF000000"/>
        <rFont val="Arial Nova"/>
        <family val="2"/>
      </rPr>
      <t xml:space="preserve"> Campaign</t>
    </r>
  </si>
  <si>
    <r>
      <rPr>
        <b/>
        <sz val="11"/>
        <color rgb="FF58C3C1"/>
        <rFont val="Arial Nova"/>
        <family val="2"/>
      </rPr>
      <t>4</t>
    </r>
    <r>
      <rPr>
        <sz val="11"/>
        <color rgb="FF000000"/>
        <rFont val="Arial Nova"/>
        <family val="2"/>
      </rPr>
      <t xml:space="preserve">  Types of Assets (Marketing, Social, Sales and Automation)</t>
    </r>
  </si>
  <si>
    <r>
      <rPr>
        <b/>
        <sz val="11"/>
        <color rgb="FF58C3C1"/>
        <rFont val="Arial Nova"/>
        <family val="2"/>
      </rPr>
      <t>5</t>
    </r>
    <r>
      <rPr>
        <b/>
        <sz val="12"/>
        <color rgb="FF000000"/>
        <rFont val="Arial Nova"/>
        <family val="2"/>
      </rPr>
      <t xml:space="preserve">  </t>
    </r>
    <r>
      <rPr>
        <sz val="11"/>
        <color rgb="FF000000"/>
        <rFont val="Arial Nova"/>
        <family val="2"/>
      </rPr>
      <t>Touchpoints (Social, Partnership, Traditional, Digital, Hero)</t>
    </r>
  </si>
  <si>
    <r>
      <rPr>
        <b/>
        <sz val="11"/>
        <color rgb="FF58C3C1"/>
        <rFont val="Arial Nova"/>
        <family val="2"/>
      </rPr>
      <t>5</t>
    </r>
    <r>
      <rPr>
        <sz val="11"/>
        <color rgb="FF000000"/>
        <rFont val="Arial Nova"/>
        <family val="2"/>
      </rPr>
      <t xml:space="preserve">  BPASV (Books, Presentations, Apps, Sales Tools and Video)</t>
    </r>
  </si>
  <si>
    <r>
      <t>P</t>
    </r>
    <r>
      <rPr>
        <sz val="12"/>
        <color rgb="FF000000"/>
        <rFont val="Arial Nova"/>
        <family val="2"/>
      </rPr>
      <t xml:space="preserve">rofit = </t>
    </r>
    <r>
      <rPr>
        <b/>
        <sz val="12"/>
        <color rgb="FF000000"/>
        <rFont val="Arial Nova"/>
        <family val="2"/>
      </rPr>
      <t>V</t>
    </r>
    <r>
      <rPr>
        <sz val="12"/>
        <color rgb="FF000000"/>
        <rFont val="Arial Nova"/>
        <family val="2"/>
      </rPr>
      <t xml:space="preserve">olume x </t>
    </r>
    <r>
      <rPr>
        <b/>
        <sz val="12"/>
        <color rgb="FF000000"/>
        <rFont val="Arial Nova"/>
        <family val="2"/>
      </rPr>
      <t>M</t>
    </r>
    <r>
      <rPr>
        <sz val="12"/>
        <color rgb="FF000000"/>
        <rFont val="Arial Nova"/>
        <family val="2"/>
      </rPr>
      <t>argin</t>
    </r>
  </si>
  <si>
    <r>
      <t>V</t>
    </r>
    <r>
      <rPr>
        <sz val="12"/>
        <color rgb="FF000000"/>
        <rFont val="Arial Nova"/>
        <family val="2"/>
      </rPr>
      <t xml:space="preserve">aluation = </t>
    </r>
    <r>
      <rPr>
        <b/>
        <sz val="12"/>
        <color rgb="FF000000"/>
        <rFont val="Arial Nova"/>
        <family val="2"/>
      </rPr>
      <t>P</t>
    </r>
    <r>
      <rPr>
        <sz val="12"/>
        <color rgb="FF000000"/>
        <rFont val="Arial Nova"/>
        <family val="2"/>
      </rPr>
      <t xml:space="preserve">rofit x </t>
    </r>
    <r>
      <rPr>
        <b/>
        <sz val="12"/>
        <color rgb="FF000000"/>
        <rFont val="Arial Nova"/>
        <family val="2"/>
      </rPr>
      <t>M</t>
    </r>
    <r>
      <rPr>
        <sz val="12"/>
        <color rgb="FF000000"/>
        <rFont val="Arial Nova"/>
        <family val="2"/>
      </rPr>
      <t>ultiple</t>
    </r>
  </si>
  <si>
    <r>
      <t>V</t>
    </r>
    <r>
      <rPr>
        <sz val="12"/>
        <color rgb="FF000000"/>
        <rFont val="Arial Nova"/>
        <family val="2"/>
      </rPr>
      <t>aluation</t>
    </r>
    <r>
      <rPr>
        <b/>
        <sz val="12"/>
        <color rgb="FF000000"/>
        <rFont val="Arial Nova"/>
        <family val="2"/>
      </rPr>
      <t xml:space="preserve"> = I</t>
    </r>
    <r>
      <rPr>
        <sz val="12"/>
        <color rgb="FF000000"/>
        <rFont val="Arial Nova"/>
        <family val="2"/>
      </rPr>
      <t>ncome</t>
    </r>
    <r>
      <rPr>
        <b/>
        <sz val="12"/>
        <color rgb="FF000000"/>
        <rFont val="Arial Nova"/>
        <family val="2"/>
      </rPr>
      <t xml:space="preserve"> x A</t>
    </r>
    <r>
      <rPr>
        <sz val="12"/>
        <color rgb="FF000000"/>
        <rFont val="Arial Nova"/>
        <family val="2"/>
      </rPr>
      <t>ssets</t>
    </r>
    <r>
      <rPr>
        <b/>
        <sz val="12"/>
        <color rgb="FF000000"/>
        <rFont val="Arial Nova"/>
        <family val="2"/>
      </rPr>
      <t> </t>
    </r>
  </si>
  <si>
    <r>
      <t xml:space="preserve">Assets = </t>
    </r>
    <r>
      <rPr>
        <sz val="11"/>
        <color theme="3"/>
        <rFont val="Arial Nova"/>
        <family val="2"/>
      </rPr>
      <t xml:space="preserve">Tangible </t>
    </r>
    <r>
      <rPr>
        <sz val="11"/>
        <color rgb="FF000000"/>
        <rFont val="Arial Nova"/>
        <family val="2"/>
      </rPr>
      <t xml:space="preserve">+ </t>
    </r>
    <r>
      <rPr>
        <sz val="11"/>
        <color theme="3"/>
        <rFont val="Arial Nova"/>
        <family val="2"/>
      </rPr>
      <t>Intangible</t>
    </r>
  </si>
  <si>
    <r>
      <rPr>
        <b/>
        <sz val="11"/>
        <color theme="3"/>
        <rFont val="Arial Nova"/>
        <family val="2"/>
      </rPr>
      <t>Tangible assets</t>
    </r>
    <r>
      <rPr>
        <sz val="11"/>
        <color rgb="FF000000"/>
        <rFont val="Arial Nova"/>
        <family val="2"/>
      </rPr>
      <t xml:space="preserve"> are hard assets: furniture, stock, computers, cars. These normally appear on the balance sheet at cost,  </t>
    </r>
  </si>
  <si>
    <r>
      <rPr>
        <b/>
        <sz val="11"/>
        <color theme="3"/>
        <rFont val="Arial Nova"/>
        <family val="2"/>
      </rPr>
      <t>Intangible Assets</t>
    </r>
    <r>
      <rPr>
        <sz val="11"/>
        <color rgb="FF000000"/>
        <rFont val="Arial Nova"/>
        <family val="2"/>
      </rPr>
      <t xml:space="preserve"> include brand, culture, client database, channels to market, systems. These do not generally appear on a balance sheet, </t>
    </r>
  </si>
  <si>
    <r>
      <t xml:space="preserve">SCENARIOS </t>
    </r>
    <r>
      <rPr>
        <sz val="12"/>
        <color theme="1"/>
        <rFont val="Arial Nova"/>
        <family val="2"/>
      </rPr>
      <t>to play with that illustrate uplift (profit and valuation)</t>
    </r>
  </si>
  <si>
    <r>
      <t xml:space="preserve">The lists below </t>
    </r>
    <r>
      <rPr>
        <i/>
        <sz val="11"/>
        <color theme="1"/>
        <rFont val="Arial Nova"/>
        <family val="2"/>
      </rPr>
      <t>may</t>
    </r>
    <r>
      <rPr>
        <sz val="11"/>
        <color theme="1"/>
        <rFont val="Arial Nova"/>
        <family val="2"/>
      </rPr>
      <t xml:space="preserve"> be a named range where you can update the lists and they feed into the Decision Tool dropdown lists. Shaded cells cannot be updated as these are fixed name ranges.</t>
    </r>
  </si>
  <si>
    <r>
      <t xml:space="preserve">Project  </t>
    </r>
    <r>
      <rPr>
        <sz val="9"/>
        <color theme="1"/>
        <rFont val="Arial Nova"/>
        <family val="2"/>
      </rPr>
      <t>Editable named range. These example project names can be overwritten with yours and will appear in the Decision Tool dropdown list.</t>
    </r>
  </si>
  <si>
    <r>
      <t>Objective</t>
    </r>
    <r>
      <rPr>
        <sz val="11"/>
        <color theme="1"/>
        <rFont val="Arial Nova"/>
        <family val="2"/>
      </rPr>
      <t xml:space="preserve"> </t>
    </r>
    <r>
      <rPr>
        <sz val="9"/>
        <color theme="1"/>
        <rFont val="Arial Nova"/>
        <family val="2"/>
      </rPr>
      <t>These are examples only. Use or delete these and update yours directly in the Decision Tool.</t>
    </r>
    <r>
      <rPr>
        <b/>
        <sz val="11"/>
        <color theme="1"/>
        <rFont val="Arial Nova"/>
        <family val="2"/>
      </rPr>
      <t xml:space="preserve"> </t>
    </r>
    <r>
      <rPr>
        <sz val="9"/>
        <color theme="1"/>
        <rFont val="Arial Nova"/>
        <family val="2"/>
      </rPr>
      <t>This is not a named range.</t>
    </r>
  </si>
  <si>
    <r>
      <t xml:space="preserve">ROI_Type_of_Uplift </t>
    </r>
    <r>
      <rPr>
        <sz val="9"/>
        <color theme="1"/>
        <rFont val="Arial Nova"/>
        <family val="2"/>
      </rPr>
      <t>Fixed name range</t>
    </r>
  </si>
  <si>
    <r>
      <t xml:space="preserve">Capability </t>
    </r>
    <r>
      <rPr>
        <sz val="9"/>
        <color theme="1"/>
        <rFont val="Arial Nova"/>
        <family val="2"/>
      </rPr>
      <t>Fixed named range</t>
    </r>
  </si>
  <si>
    <r>
      <t xml:space="preserve">Priority </t>
    </r>
    <r>
      <rPr>
        <sz val="9"/>
        <color theme="1"/>
        <rFont val="Arial Nova"/>
        <family val="2"/>
      </rPr>
      <t>Fixed name range</t>
    </r>
  </si>
  <si>
    <r>
      <t>Project_Status</t>
    </r>
    <r>
      <rPr>
        <b/>
        <sz val="9"/>
        <color theme="1"/>
        <rFont val="Arial Nova"/>
        <family val="2"/>
      </rPr>
      <t xml:space="preserve"> </t>
    </r>
    <r>
      <rPr>
        <sz val="9"/>
        <color theme="1"/>
        <rFont val="Arial Nova"/>
        <family val="2"/>
      </rPr>
      <t>Editable name range</t>
    </r>
  </si>
  <si>
    <r>
      <t xml:space="preserve">Flags </t>
    </r>
    <r>
      <rPr>
        <sz val="9"/>
        <color theme="1"/>
        <rFont val="Arial Nova"/>
        <family val="2"/>
      </rPr>
      <t>Fixed name range</t>
    </r>
  </si>
  <si>
    <r>
      <t xml:space="preserve">Internal / External  Resource </t>
    </r>
    <r>
      <rPr>
        <sz val="9"/>
        <color theme="1"/>
        <rFont val="Arial Nova"/>
        <family val="2"/>
      </rPr>
      <t>Fixed name range</t>
    </r>
  </si>
  <si>
    <r>
      <t xml:space="preserve">Team                            </t>
    </r>
    <r>
      <rPr>
        <sz val="9"/>
        <color theme="1"/>
        <rFont val="Arial Nova"/>
        <family val="2"/>
      </rPr>
      <t>Fixed name range</t>
    </r>
  </si>
  <si>
    <t>Tested why Contents Decision Tool reference error appears on download from Earth link (inconclusive) the tab is the only one with single speech mark around it and it’s the only one that doesn’t work. Tested by creating new tab. New tab also ended up with single quote marks so something is creating these.  Then changed name to include underscore between words. Seems ok now. TEST AGAIN. Also updated incorrect data vaidation references in Decision Tool tab comments in row header.</t>
  </si>
  <si>
    <t>Width</t>
  </si>
  <si>
    <t xml:space="preserve">20 elements to measure Capability based on capability across the end-to-end revenue system B P C S. </t>
  </si>
  <si>
    <t>Depth</t>
  </si>
  <si>
    <t>Layer 0: What – this is where you have a conceptual understanding.</t>
  </si>
  <si>
    <t>Layer 2:  Design and Planning</t>
  </si>
  <si>
    <t xml:space="preserve">Layer 3:  Implementation and Activation into the market  </t>
  </si>
  <si>
    <t>What = 0</t>
  </si>
  <si>
    <t>Mindset shift = 1</t>
  </si>
  <si>
    <t>Planning/Design = 2</t>
  </si>
  <si>
    <t>Activation/Implementation = 3</t>
  </si>
  <si>
    <t xml:space="preserve">Results analysis </t>
  </si>
  <si>
    <t>Layer &amp; Score</t>
  </si>
  <si>
    <t>Personal Brand</t>
  </si>
  <si>
    <t>Brand Ladder</t>
  </si>
  <si>
    <t>Who</t>
  </si>
  <si>
    <t>Asset</t>
  </si>
  <si>
    <t>Bridge</t>
  </si>
  <si>
    <t>Portfolio Investment (%)</t>
  </si>
  <si>
    <t>Portfolio (Time)</t>
  </si>
  <si>
    <t>Awareness</t>
  </si>
  <si>
    <t>Leverage</t>
  </si>
  <si>
    <t>Scale</t>
  </si>
  <si>
    <t>Channel (%)</t>
  </si>
  <si>
    <t>Experiential, Engagement</t>
  </si>
  <si>
    <t>L&amp;D Product Architecture</t>
  </si>
  <si>
    <t xml:space="preserve">L&amp;D Priorities </t>
  </si>
  <si>
    <t>Campaign 1</t>
  </si>
  <si>
    <t>Campaign 2</t>
  </si>
  <si>
    <t>Your Score</t>
  </si>
  <si>
    <t>CHANNEL</t>
  </si>
  <si>
    <t>STEPS</t>
  </si>
  <si>
    <t xml:space="preserve">You can change the headings and create a scorecard for other areas in your business or across the whole business </t>
  </si>
  <si>
    <t>with a scoring system that helps you monitor your business moving forward. Capability is crucial for forward forecasting.</t>
  </si>
  <si>
    <t>&lt;   D  e  p  t  h   &gt;</t>
  </si>
  <si>
    <t>&lt;   W  i  d  t  h   &gt;</t>
  </si>
  <si>
    <t xml:space="preserve"> / 20</t>
  </si>
  <si>
    <t xml:space="preserve"> / 60</t>
  </si>
  <si>
    <r>
      <t xml:space="preserve">Channel Priorities </t>
    </r>
    <r>
      <rPr>
        <sz val="14"/>
        <color rgb="FF000000"/>
        <rFont val="Arial Nova"/>
        <family val="2"/>
        <scheme val="major"/>
      </rPr>
      <t>(SAV</t>
    </r>
    <r>
      <rPr>
        <sz val="14"/>
        <color rgb="FFFFFFFF"/>
        <rFont val="Arial Nova"/>
        <family val="2"/>
        <scheme val="major"/>
      </rPr>
      <t>Y</t>
    </r>
    <r>
      <rPr>
        <sz val="14"/>
        <color rgb="FF000000"/>
        <rFont val="Arial Nova"/>
        <family val="2"/>
        <scheme val="major"/>
      </rPr>
      <t>PIL)</t>
    </r>
  </si>
  <si>
    <r>
      <t>6 Channels –</t>
    </r>
    <r>
      <rPr>
        <sz val="14"/>
        <color rgb="FF000000"/>
        <rFont val="Arial Nova"/>
        <family val="2"/>
        <scheme val="major"/>
      </rPr>
      <t xml:space="preserve"> focus on your top 3</t>
    </r>
  </si>
  <si>
    <r>
      <t>What</t>
    </r>
    <r>
      <rPr>
        <sz val="12"/>
        <color theme="1"/>
        <rFont val="Arial Nova"/>
        <family val="2"/>
        <scheme val="major"/>
      </rPr>
      <t xml:space="preserve"> - I understand the concept</t>
    </r>
  </si>
  <si>
    <r>
      <t>Mindset</t>
    </r>
    <r>
      <rPr>
        <sz val="12"/>
        <color theme="1"/>
        <rFont val="Arial Nova"/>
        <family val="2"/>
        <scheme val="major"/>
      </rPr>
      <t xml:space="preserve"> - I have shifted my mindset</t>
    </r>
  </si>
  <si>
    <r>
      <t>Design &amp; Planning</t>
    </r>
    <r>
      <rPr>
        <sz val="12"/>
        <color theme="1"/>
        <rFont val="Arial Nova"/>
        <family val="2"/>
        <scheme val="major"/>
      </rPr>
      <t xml:space="preserve"> – I have designed and documented a plan</t>
    </r>
  </si>
  <si>
    <r>
      <t>Implementation &amp; Activation</t>
    </r>
    <r>
      <rPr>
        <sz val="12"/>
        <color theme="1"/>
        <rFont val="Arial Nova"/>
        <family val="2"/>
        <scheme val="major"/>
      </rPr>
      <t xml:space="preserve"> – I am implementing the plan and activating into the market</t>
    </r>
  </si>
  <si>
    <t xml:space="preserve">1. Give yourself a score based on what best represents your business.  </t>
  </si>
  <si>
    <t>2. Tally the score out of 60</t>
  </si>
  <si>
    <t>3. Ask yourself, how does the score make you feel?</t>
  </si>
  <si>
    <t xml:space="preserve"> / 40</t>
  </si>
  <si>
    <t xml:space="preserve"> / 120</t>
  </si>
  <si>
    <t>Capability Scorecard</t>
  </si>
  <si>
    <t xml:space="preserve">The Capability scorecard is a good indicator of growth. </t>
  </si>
  <si>
    <t>Using the example above, overwrite you scores for each layer.</t>
  </si>
  <si>
    <t xml:space="preserve">The higher your score the more growth will come through in the future.  </t>
  </si>
  <si>
    <t>under 60</t>
  </si>
  <si>
    <t>not a good result</t>
  </si>
  <si>
    <t>60 - 80</t>
  </si>
  <si>
    <t>can improve</t>
  </si>
  <si>
    <t>80 - 100</t>
  </si>
  <si>
    <t xml:space="preserve"> indicates the business has the potential to grow in the future, worth monitoring</t>
  </si>
  <si>
    <t>100 - 120</t>
  </si>
  <si>
    <t>indicates good growth potential, you'd look to buy</t>
  </si>
  <si>
    <t>Layer 1:  Change mindset. Unlearn to Learn to shift mindset. Getting this right can shift a business very quickly when everyone is aligned.</t>
  </si>
  <si>
    <t>Type of Investment</t>
  </si>
  <si>
    <t>STI - short term income</t>
  </si>
  <si>
    <t>STE - short term equity</t>
  </si>
  <si>
    <t>LTI - long term income</t>
  </si>
  <si>
    <t>LTE - long term equity</t>
  </si>
  <si>
    <t>Other</t>
  </si>
  <si>
    <r>
      <t xml:space="preserve">Type_of_Investment </t>
    </r>
    <r>
      <rPr>
        <sz val="9"/>
        <color theme="1"/>
        <rFont val="Arial Nova"/>
        <family val="2"/>
      </rPr>
      <t>Fixed name range</t>
    </r>
  </si>
  <si>
    <t>Added new column for Investment Type in Decision_Tool tab - as requested by Tim. Added named range to Data tab 'Type_of_Investment'.</t>
  </si>
  <si>
    <t>Protected by Copyright © ONE EARTH.  All Rights Reserved.</t>
  </si>
  <si>
    <t>Rebranded</t>
  </si>
  <si>
    <t xml:space="preserve">ONE EARTH has a lot of 4’s and 3’s out of its 11 FTE and 3.8 PT. That’s a 60:40 split for us today.  </t>
  </si>
  <si>
    <t xml:space="preserve">ONE EARTH's benchmark is 300k per person.   We got a score of 61 out of a possible 80.  </t>
  </si>
  <si>
    <t>By way of example, these are some of the assets created for the Unite on Purpose Campaign, launched in 2020.</t>
  </si>
  <si>
    <t>ONE EARTH is unique in its view of the buy side of a business valuation, as well as the sell side.</t>
  </si>
  <si>
    <t>In the activation programs we say that in the 21st century allocating budget to spend on marketing is an asset, not a cost.  If you follow the top-down, end-to-end revenue system</t>
  </si>
  <si>
    <t>ONE EARTH is a Brand-led approach, leading with Purpose.</t>
  </si>
  <si>
    <t xml:space="preserve">This is an Industry Leader Collective model, applying ONE EARTH IP. The Asset (IP) company sits at the top of the structure.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</si>
</sst>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C09]dd\-mmm\-yy;@"/>
    <numFmt numFmtId="165" formatCode="0.0"/>
    <numFmt numFmtId="166" formatCode="_-* #,##0.0_-;\-* #,##0.0_-;_-* &quot;-&quot;??_-;_-@_-"/>
    <numFmt numFmtId="167" formatCode="_-* #,##0_-;\-* #,##0_-;_-* &quot;-&quot;??_-;_-@_-"/>
  </numFmts>
  <fonts count="153" x14ac:knownFonts="1">
    <font>
      <sz val="11"/>
      <color theme="1"/>
      <name val="Arial Nova"/>
      <family val="2"/>
      <scheme val="minor"/>
    </font>
    <font>
      <sz val="11"/>
      <color theme="1"/>
      <name val="Arial Nova"/>
      <family val="2"/>
    </font>
    <font>
      <sz val="11"/>
      <color theme="1"/>
      <name val="Arial Nova"/>
      <family val="2"/>
    </font>
    <font>
      <sz val="11"/>
      <color theme="1"/>
      <name val="Arial Nova"/>
      <family val="2"/>
      <scheme val="minor"/>
    </font>
    <font>
      <b/>
      <sz val="15"/>
      <color theme="3"/>
      <name val="Arial Nova"/>
      <family val="2"/>
      <scheme val="minor"/>
    </font>
    <font>
      <sz val="12"/>
      <color theme="1"/>
      <name val="Arial Nova"/>
      <family val="2"/>
      <scheme val="minor"/>
    </font>
    <font>
      <u/>
      <sz val="12"/>
      <color theme="10"/>
      <name val="Arial Nova"/>
      <family val="2"/>
      <scheme val="minor"/>
    </font>
    <font>
      <sz val="10"/>
      <name val="Arial"/>
      <family val="2"/>
    </font>
    <font>
      <sz val="8"/>
      <color rgb="FF576A7A"/>
      <name val="Arial Nova"/>
      <family val="2"/>
      <scheme val="minor"/>
    </font>
    <font>
      <b/>
      <sz val="9"/>
      <color rgb="FF576A7A"/>
      <name val="Arial Nova"/>
      <family val="2"/>
      <scheme val="minor"/>
    </font>
    <font>
      <sz val="10"/>
      <color theme="1"/>
      <name val="Arial Nova"/>
      <family val="2"/>
      <scheme val="minor"/>
    </font>
    <font>
      <sz val="10"/>
      <color theme="3"/>
      <name val="Arial Nova"/>
      <family val="2"/>
      <scheme val="minor"/>
    </font>
    <font>
      <b/>
      <sz val="12"/>
      <color theme="1"/>
      <name val="Arial Nova"/>
      <family val="2"/>
      <scheme val="minor"/>
    </font>
    <font>
      <sz val="12"/>
      <color theme="3"/>
      <name val="Arial Nova"/>
      <family val="2"/>
      <scheme val="minor"/>
    </font>
    <font>
      <sz val="9"/>
      <color theme="1"/>
      <name val="Arial Nova"/>
      <family val="2"/>
      <scheme val="minor"/>
    </font>
    <font>
      <sz val="18"/>
      <color rgb="FF000000"/>
      <name val="Arial Nova"/>
      <family val="2"/>
      <scheme val="minor"/>
    </font>
    <font>
      <sz val="14"/>
      <color rgb="FF000000"/>
      <name val="Arial Nova"/>
      <family val="2"/>
      <scheme val="minor"/>
    </font>
    <font>
      <sz val="10"/>
      <name val="Arial Nova"/>
      <family val="2"/>
      <scheme val="minor"/>
    </font>
    <font>
      <sz val="9"/>
      <color indexed="81"/>
      <name val="Tahoma"/>
      <family val="2"/>
    </font>
    <font>
      <b/>
      <sz val="9"/>
      <color indexed="81"/>
      <name val="Tahoma"/>
      <family val="2"/>
    </font>
    <font>
      <b/>
      <sz val="14"/>
      <color theme="3"/>
      <name val="Arial Nova"/>
      <family val="2"/>
      <scheme val="minor"/>
    </font>
    <font>
      <b/>
      <sz val="14"/>
      <name val="Arial Nova"/>
      <family val="2"/>
      <scheme val="minor"/>
    </font>
    <font>
      <b/>
      <sz val="12"/>
      <color theme="2"/>
      <name val="Arial Nova"/>
      <family val="2"/>
      <scheme val="minor"/>
    </font>
    <font>
      <sz val="14"/>
      <name val="Arial Nova"/>
      <family val="2"/>
      <scheme val="minor"/>
    </font>
    <font>
      <sz val="10"/>
      <color theme="8"/>
      <name val="Arial Nova"/>
      <family val="2"/>
      <scheme val="minor"/>
    </font>
    <font>
      <sz val="11"/>
      <color theme="0"/>
      <name val="Arial Nova"/>
      <family val="2"/>
      <scheme val="minor"/>
    </font>
    <font>
      <b/>
      <sz val="10"/>
      <color theme="2"/>
      <name val="Arial Nova"/>
      <family val="2"/>
      <scheme val="minor"/>
    </font>
    <font>
      <b/>
      <sz val="20"/>
      <color theme="2"/>
      <name val="Arial Nova"/>
      <family val="2"/>
      <scheme val="minor"/>
    </font>
    <font>
      <b/>
      <sz val="11"/>
      <color theme="2"/>
      <name val="Arial Nova"/>
      <family val="2"/>
      <scheme val="minor"/>
    </font>
    <font>
      <sz val="9"/>
      <color rgb="FF008000"/>
      <name val="Arial Nova"/>
      <family val="2"/>
      <scheme val="minor"/>
    </font>
    <font>
      <b/>
      <sz val="16"/>
      <color theme="3"/>
      <name val="Arial Nova"/>
      <family val="2"/>
      <scheme val="minor"/>
    </font>
    <font>
      <sz val="9"/>
      <color theme="2"/>
      <name val="Arial Nova"/>
      <family val="2"/>
      <scheme val="minor"/>
    </font>
    <font>
      <b/>
      <sz val="12"/>
      <name val="Arial Nova"/>
      <family val="2"/>
      <scheme val="minor"/>
    </font>
    <font>
      <sz val="11"/>
      <color theme="2"/>
      <name val="Arial Nova"/>
      <family val="2"/>
      <scheme val="minor"/>
    </font>
    <font>
      <sz val="11"/>
      <color theme="8"/>
      <name val="Arial Nova"/>
      <family val="2"/>
      <scheme val="minor"/>
    </font>
    <font>
      <sz val="12"/>
      <name val="Arial Nova"/>
      <family val="2"/>
      <scheme val="minor"/>
    </font>
    <font>
      <sz val="8"/>
      <color theme="2"/>
      <name val="Arial Nova"/>
      <family val="2"/>
      <scheme val="minor"/>
    </font>
    <font>
      <sz val="7"/>
      <color theme="2"/>
      <name val="Arial Nova"/>
      <family val="2"/>
      <scheme val="minor"/>
    </font>
    <font>
      <sz val="12"/>
      <color rgb="FF00B050"/>
      <name val="Arial Nova"/>
      <family val="2"/>
      <scheme val="minor"/>
    </font>
    <font>
      <b/>
      <sz val="12"/>
      <color rgb="FF00B050"/>
      <name val="Arial Nova"/>
      <family val="2"/>
      <scheme val="minor"/>
    </font>
    <font>
      <sz val="12"/>
      <color theme="5"/>
      <name val="Arial Nova"/>
      <family val="2"/>
      <scheme val="minor"/>
    </font>
    <font>
      <b/>
      <sz val="12"/>
      <color theme="5"/>
      <name val="Arial Nova"/>
      <family val="2"/>
      <scheme val="minor"/>
    </font>
    <font>
      <sz val="12"/>
      <color rgb="FFFF0000"/>
      <name val="Arial Nova"/>
      <family val="2"/>
      <scheme val="minor"/>
    </font>
    <font>
      <b/>
      <sz val="12"/>
      <color rgb="FFFF0000"/>
      <name val="Arial Nova"/>
      <family val="2"/>
      <scheme val="minor"/>
    </font>
    <font>
      <sz val="8"/>
      <color theme="2" tint="-9.9978637043366805E-2"/>
      <name val="Arial Nova"/>
      <family val="2"/>
      <scheme val="minor"/>
    </font>
    <font>
      <u/>
      <sz val="12"/>
      <color theme="1"/>
      <name val="Arial Nova"/>
      <family val="2"/>
      <scheme val="minor"/>
    </font>
    <font>
      <i/>
      <sz val="9"/>
      <color theme="1"/>
      <name val="Arial Nova"/>
      <family val="2"/>
      <scheme val="minor"/>
    </font>
    <font>
      <sz val="9"/>
      <name val="Arial Nova"/>
      <family val="2"/>
      <scheme val="minor"/>
    </font>
    <font>
      <vertAlign val="superscript"/>
      <sz val="9"/>
      <color theme="1"/>
      <name val="Arial Nova"/>
      <family val="2"/>
      <scheme val="minor"/>
    </font>
    <font>
      <b/>
      <sz val="11"/>
      <color theme="3"/>
      <name val="Arial Nova"/>
      <family val="2"/>
    </font>
    <font>
      <sz val="11"/>
      <color rgb="FFFF0000"/>
      <name val="Arial Nova"/>
      <family val="2"/>
    </font>
    <font>
      <b/>
      <sz val="11"/>
      <color theme="1"/>
      <name val="Arial Nova"/>
      <family val="2"/>
    </font>
    <font>
      <b/>
      <sz val="14"/>
      <name val="Arial Nova"/>
      <family val="2"/>
    </font>
    <font>
      <b/>
      <sz val="16"/>
      <color theme="3"/>
      <name val="Arial Nova"/>
      <family val="2"/>
    </font>
    <font>
      <sz val="9"/>
      <color theme="1"/>
      <name val="Arial Nova"/>
      <family val="2"/>
    </font>
    <font>
      <b/>
      <sz val="9"/>
      <color theme="1"/>
      <name val="Arial Nova"/>
      <family val="2"/>
    </font>
    <font>
      <b/>
      <sz val="22"/>
      <name val="Arial Nova"/>
      <family val="2"/>
    </font>
    <font>
      <sz val="18"/>
      <color rgb="FF000000"/>
      <name val="Arial Nova"/>
      <family val="2"/>
    </font>
    <font>
      <b/>
      <sz val="16"/>
      <color theme="2"/>
      <name val="Arial Nova"/>
      <family val="2"/>
    </font>
    <font>
      <sz val="14"/>
      <color rgb="FF000000"/>
      <name val="Arial Nova"/>
      <family val="2"/>
    </font>
    <font>
      <sz val="16"/>
      <color theme="1"/>
      <name val="Arial Nova"/>
      <family val="2"/>
    </font>
    <font>
      <b/>
      <sz val="16"/>
      <color theme="1"/>
      <name val="Arial Nova"/>
      <family val="2"/>
    </font>
    <font>
      <sz val="14"/>
      <color theme="1"/>
      <name val="Arial Nova"/>
      <family val="2"/>
    </font>
    <font>
      <b/>
      <sz val="18"/>
      <color theme="3"/>
      <name val="Arial Nova"/>
      <family val="2"/>
    </font>
    <font>
      <b/>
      <sz val="12"/>
      <name val="Arial Nova"/>
      <family val="2"/>
    </font>
    <font>
      <b/>
      <sz val="12"/>
      <color theme="1"/>
      <name val="Arial Nova"/>
      <family val="2"/>
    </font>
    <font>
      <sz val="9"/>
      <color theme="2"/>
      <name val="Arial Nova"/>
      <family val="2"/>
    </font>
    <font>
      <sz val="11"/>
      <color theme="0" tint="-0.749992370372631"/>
      <name val="Arial Nova"/>
      <family val="2"/>
    </font>
    <font>
      <b/>
      <sz val="11"/>
      <color theme="0" tint="-0.749992370372631"/>
      <name val="Arial Nova"/>
      <family val="2"/>
    </font>
    <font>
      <sz val="12"/>
      <name val="Arial Nova"/>
      <family val="2"/>
    </font>
    <font>
      <sz val="10"/>
      <name val="Arial Nova"/>
      <family val="2"/>
    </font>
    <font>
      <sz val="10"/>
      <color theme="0" tint="-0.89999084444715716"/>
      <name val="Arial Nova"/>
      <family val="2"/>
    </font>
    <font>
      <sz val="9"/>
      <name val="Arial Nova"/>
      <family val="2"/>
    </font>
    <font>
      <b/>
      <sz val="9"/>
      <name val="Arial Nova"/>
      <family val="2"/>
    </font>
    <font>
      <sz val="14"/>
      <color theme="2"/>
      <name val="Arial Nova"/>
      <family val="2"/>
    </font>
    <font>
      <b/>
      <sz val="9"/>
      <color theme="3"/>
      <name val="Arial Nova"/>
      <family val="2"/>
    </font>
    <font>
      <sz val="9"/>
      <color rgb="FF00B050"/>
      <name val="Arial Nova"/>
      <family val="2"/>
    </font>
    <font>
      <sz val="10"/>
      <color theme="1"/>
      <name val="Arial Nova"/>
      <family val="2"/>
    </font>
    <font>
      <sz val="9"/>
      <color theme="5"/>
      <name val="Arial Nova"/>
      <family val="2"/>
    </font>
    <font>
      <sz val="10"/>
      <color theme="5"/>
      <name val="Arial Nova"/>
      <family val="2"/>
    </font>
    <font>
      <b/>
      <sz val="9"/>
      <color theme="5"/>
      <name val="Arial Nova"/>
      <family val="2"/>
    </font>
    <font>
      <sz val="10"/>
      <color theme="7"/>
      <name val="Arial Nova"/>
      <family val="2"/>
    </font>
    <font>
      <b/>
      <sz val="10"/>
      <color theme="5"/>
      <name val="Arial Nova"/>
      <family val="2"/>
    </font>
    <font>
      <sz val="9"/>
      <color rgb="FFFF0000"/>
      <name val="Arial Nova"/>
      <family val="2"/>
    </font>
    <font>
      <sz val="7"/>
      <color theme="2"/>
      <name val="Arial Nova"/>
      <family val="2"/>
    </font>
    <font>
      <sz val="10"/>
      <color rgb="FFF15623"/>
      <name val="Arial Nova"/>
      <family val="2"/>
    </font>
    <font>
      <sz val="10"/>
      <color theme="4"/>
      <name val="Arial Nova"/>
      <family val="2"/>
    </font>
    <font>
      <sz val="8"/>
      <color rgb="FFF2780A"/>
      <name val="Arial Nova"/>
      <family val="2"/>
    </font>
    <font>
      <b/>
      <sz val="11"/>
      <color theme="2" tint="-0.249977111117893"/>
      <name val="Arial Nova"/>
      <family val="2"/>
    </font>
    <font>
      <sz val="8"/>
      <color theme="2" tint="-9.9978637043366805E-2"/>
      <name val="Arial Nova"/>
      <family val="2"/>
    </font>
    <font>
      <sz val="10"/>
      <color rgb="FF000000"/>
      <name val="Arial Nova"/>
      <family val="2"/>
    </font>
    <font>
      <b/>
      <sz val="10"/>
      <color theme="3"/>
      <name val="Arial Nova"/>
      <family val="2"/>
    </font>
    <font>
      <b/>
      <sz val="12"/>
      <color rgb="FFE50047"/>
      <name val="Arial Nova"/>
      <family val="2"/>
    </font>
    <font>
      <b/>
      <sz val="10"/>
      <color theme="1"/>
      <name val="Arial Nova"/>
      <family val="2"/>
    </font>
    <font>
      <sz val="8"/>
      <color theme="0"/>
      <name val="Arial Nova"/>
      <family val="2"/>
    </font>
    <font>
      <sz val="11"/>
      <name val="Arial Nova"/>
      <family val="2"/>
    </font>
    <font>
      <u/>
      <sz val="11"/>
      <color theme="1"/>
      <name val="Arial Nova"/>
      <family val="2"/>
    </font>
    <font>
      <b/>
      <sz val="11"/>
      <color rgb="FF0070C0"/>
      <name val="Arial Nova"/>
      <family val="2"/>
    </font>
    <font>
      <sz val="11"/>
      <color rgb="FF0070C0"/>
      <name val="Arial Nova"/>
      <family val="2"/>
    </font>
    <font>
      <sz val="11"/>
      <color rgb="FFE50047"/>
      <name val="Arial Nova"/>
      <family val="2"/>
    </font>
    <font>
      <b/>
      <sz val="10"/>
      <color rgb="FF000000"/>
      <name val="Arial Nova"/>
      <family val="2"/>
    </font>
    <font>
      <sz val="10"/>
      <color theme="3"/>
      <name val="Arial Nova"/>
      <family val="2"/>
    </font>
    <font>
      <sz val="9"/>
      <color rgb="FFE50047"/>
      <name val="Arial Nova"/>
      <family val="2"/>
    </font>
    <font>
      <sz val="8"/>
      <color rgb="FFFF0000"/>
      <name val="Arial Nova"/>
      <family val="2"/>
    </font>
    <font>
      <sz val="8"/>
      <color rgb="FFFFFFFF"/>
      <name val="Arial Nova"/>
      <family val="2"/>
    </font>
    <font>
      <sz val="10"/>
      <color rgb="FFE50047"/>
      <name val="Arial Nova"/>
      <family val="2"/>
    </font>
    <font>
      <sz val="8"/>
      <color theme="0" tint="-0.89999084444715716"/>
      <name val="Arial Nova"/>
      <family val="2"/>
    </font>
    <font>
      <sz val="12"/>
      <color rgb="FFFF0000"/>
      <name val="Arial Nova"/>
      <family val="2"/>
    </font>
    <font>
      <sz val="7"/>
      <color theme="0"/>
      <name val="Arial Nova"/>
      <family val="2"/>
    </font>
    <font>
      <sz val="16"/>
      <color rgb="FF000000"/>
      <name val="Arial Nova"/>
      <family val="2"/>
    </font>
    <font>
      <b/>
      <sz val="11"/>
      <color rgb="FFFFFFFF"/>
      <name val="Arial Nova"/>
      <family val="2"/>
    </font>
    <font>
      <sz val="11"/>
      <color rgb="FF58C3C1"/>
      <name val="Arial Nova"/>
      <family val="2"/>
    </font>
    <font>
      <b/>
      <sz val="12"/>
      <color rgb="FF58C3C1"/>
      <name val="Arial Nova"/>
      <family val="2"/>
    </font>
    <font>
      <sz val="11"/>
      <color rgb="FF000000"/>
      <name val="Arial Nova"/>
      <family val="2"/>
    </font>
    <font>
      <b/>
      <sz val="11"/>
      <color rgb="FF58C3C1"/>
      <name val="Arial Nova"/>
      <family val="2"/>
    </font>
    <font>
      <b/>
      <sz val="12"/>
      <color rgb="FF000000"/>
      <name val="Arial Nova"/>
      <family val="2"/>
    </font>
    <font>
      <b/>
      <sz val="14"/>
      <color rgb="FF000000"/>
      <name val="Arial Nova"/>
      <family val="2"/>
    </font>
    <font>
      <b/>
      <sz val="11"/>
      <color rgb="FF000000"/>
      <name val="Arial Nova"/>
      <family val="2"/>
    </font>
    <font>
      <sz val="12"/>
      <color rgb="FF000000"/>
      <name val="Arial Nova"/>
      <family val="2"/>
    </font>
    <font>
      <sz val="12"/>
      <color theme="1"/>
      <name val="Arial Nova"/>
      <family val="2"/>
    </font>
    <font>
      <sz val="11"/>
      <color theme="3"/>
      <name val="Arial Nova"/>
      <family val="2"/>
    </font>
    <font>
      <b/>
      <sz val="12"/>
      <color theme="2" tint="-0.749992370372631"/>
      <name val="Arial Nova"/>
      <family val="2"/>
    </font>
    <font>
      <b/>
      <sz val="11"/>
      <color theme="2" tint="-0.749992370372631"/>
      <name val="Arial Nova"/>
      <family val="2"/>
    </font>
    <font>
      <sz val="12"/>
      <color theme="3"/>
      <name val="Arial Nova"/>
      <family val="2"/>
    </font>
    <font>
      <sz val="9"/>
      <color theme="3"/>
      <name val="Arial Nova"/>
      <family val="2"/>
    </font>
    <font>
      <b/>
      <sz val="10"/>
      <name val="Arial Nova"/>
      <family val="2"/>
    </font>
    <font>
      <i/>
      <sz val="11"/>
      <color theme="1"/>
      <name val="Arial Nova"/>
      <family val="2"/>
    </font>
    <font>
      <b/>
      <sz val="10"/>
      <color rgb="FFFFFFFF"/>
      <name val="Arial Nova"/>
      <family val="2"/>
    </font>
    <font>
      <sz val="10"/>
      <color rgb="FF00B050"/>
      <name val="Arial Nova"/>
      <family val="2"/>
    </font>
    <font>
      <sz val="10"/>
      <color rgb="FFFF0000"/>
      <name val="Arial Nova"/>
      <family val="2"/>
    </font>
    <font>
      <b/>
      <sz val="14"/>
      <color theme="4"/>
      <name val="Arial Nova"/>
      <family val="2"/>
      <scheme val="minor"/>
    </font>
    <font>
      <b/>
      <sz val="14"/>
      <color theme="4"/>
      <name val="Arial Nova"/>
      <family val="2"/>
    </font>
    <font>
      <sz val="11"/>
      <color rgb="FF0173A3"/>
      <name val="Verdana"/>
      <family val="2"/>
    </font>
    <font>
      <sz val="12"/>
      <color theme="1"/>
      <name val="Arial Nova"/>
      <family val="2"/>
      <scheme val="major"/>
    </font>
    <font>
      <sz val="11"/>
      <color theme="1"/>
      <name val="Arial Nova"/>
      <family val="2"/>
      <scheme val="major"/>
    </font>
    <font>
      <sz val="14"/>
      <color theme="1"/>
      <name val="Arial Nova"/>
      <family val="2"/>
      <scheme val="major"/>
    </font>
    <font>
      <sz val="18"/>
      <color rgb="FF000000"/>
      <name val="Arial Nova"/>
      <family val="2"/>
      <scheme val="major"/>
    </font>
    <font>
      <sz val="14"/>
      <color rgb="FF000000"/>
      <name val="Arial Nova"/>
      <family val="2"/>
      <scheme val="major"/>
    </font>
    <font>
      <sz val="16"/>
      <color theme="3"/>
      <name val="Arial Nova"/>
      <family val="2"/>
      <scheme val="major"/>
    </font>
    <font>
      <b/>
      <sz val="14"/>
      <color rgb="FFFFFFFF"/>
      <name val="Arial Nova"/>
      <family val="2"/>
      <scheme val="major"/>
    </font>
    <font>
      <b/>
      <sz val="14"/>
      <name val="Arial Nova"/>
      <family val="2"/>
      <scheme val="major"/>
    </font>
    <font>
      <b/>
      <sz val="14"/>
      <color rgb="FF000000"/>
      <name val="Arial Nova"/>
      <family val="2"/>
      <scheme val="major"/>
    </font>
    <font>
      <b/>
      <sz val="16"/>
      <color theme="3"/>
      <name val="Arial Nova"/>
      <family val="2"/>
      <scheme val="major"/>
    </font>
    <font>
      <b/>
      <sz val="14"/>
      <color theme="1"/>
      <name val="Arial Nova"/>
      <family val="2"/>
      <scheme val="major"/>
    </font>
    <font>
      <b/>
      <sz val="18"/>
      <color rgb="FF000000"/>
      <name val="Arial Nova"/>
      <family val="2"/>
      <scheme val="major"/>
    </font>
    <font>
      <sz val="14"/>
      <color rgb="FFFFFFFF"/>
      <name val="Arial Nova"/>
      <family val="2"/>
      <scheme val="major"/>
    </font>
    <font>
      <b/>
      <sz val="18"/>
      <color theme="1"/>
      <name val="Arial Nova"/>
      <family val="2"/>
      <scheme val="major"/>
    </font>
    <font>
      <b/>
      <sz val="12"/>
      <color theme="1"/>
      <name val="Arial Nova"/>
      <family val="2"/>
      <scheme val="major"/>
    </font>
    <font>
      <b/>
      <sz val="12"/>
      <color theme="3"/>
      <name val="Arial Nova"/>
      <family val="2"/>
      <scheme val="major"/>
    </font>
    <font>
      <b/>
      <sz val="16"/>
      <color theme="1"/>
      <name val="Arial Nova"/>
      <family val="2"/>
      <scheme val="major"/>
    </font>
    <font>
      <b/>
      <sz val="16"/>
      <color theme="4"/>
      <name val="Arial Nova"/>
      <family val="2"/>
      <scheme val="major"/>
    </font>
    <font>
      <b/>
      <sz val="14"/>
      <color theme="3"/>
      <name val="Arial Nova"/>
      <family val="2"/>
    </font>
    <font>
      <b/>
      <sz val="12"/>
      <color theme="3"/>
      <name val="Arial Nova"/>
      <family val="2"/>
    </font>
  </fonts>
  <fills count="12">
    <fill>
      <patternFill patternType="none"/>
    </fill>
    <fill>
      <patternFill patternType="gray125"/>
    </fill>
    <fill>
      <patternFill patternType="solid">
        <fgColor theme="3"/>
        <bgColor indexed="64"/>
      </patternFill>
    </fill>
    <fill>
      <patternFill patternType="solid">
        <fgColor theme="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0" tint="0.79998168889431442"/>
        <bgColor indexed="64"/>
      </patternFill>
    </fill>
    <fill>
      <patternFill patternType="solid">
        <fgColor theme="0" tint="0.39997558519241921"/>
        <bgColor indexed="64"/>
      </patternFill>
    </fill>
    <fill>
      <patternFill patternType="solid">
        <fgColor rgb="FFFFA3BF"/>
        <bgColor indexed="64"/>
      </patternFill>
    </fill>
    <fill>
      <patternFill patternType="solid">
        <fgColor theme="2" tint="-9.9978637043366805E-2"/>
        <bgColor rgb="FFFFFFFF"/>
      </patternFill>
    </fill>
    <fill>
      <patternFill patternType="solid">
        <fgColor rgb="FF000000"/>
        <bgColor indexed="64"/>
      </patternFill>
    </fill>
    <fill>
      <patternFill patternType="solid">
        <fgColor rgb="FF9ADBD9"/>
        <bgColor indexed="64"/>
      </patternFill>
    </fill>
  </fills>
  <borders count="99">
    <border>
      <left/>
      <right/>
      <top/>
      <bottom/>
      <diagonal/>
    </border>
    <border>
      <left/>
      <right/>
      <top/>
      <bottom style="thick">
        <color theme="2"/>
      </bottom>
      <diagonal/>
    </border>
    <border>
      <left style="thin">
        <color indexed="64"/>
      </left>
      <right style="thin">
        <color indexed="64"/>
      </right>
      <top style="thin">
        <color indexed="64"/>
      </top>
      <bottom style="thin">
        <color indexed="64"/>
      </bottom>
      <diagonal/>
    </border>
    <border>
      <left style="medium">
        <color theme="2"/>
      </left>
      <right/>
      <top/>
      <bottom style="medium">
        <color theme="2"/>
      </bottom>
      <diagonal/>
    </border>
    <border>
      <left/>
      <right/>
      <top/>
      <bottom style="medium">
        <color theme="2"/>
      </bottom>
      <diagonal/>
    </border>
    <border>
      <left style="thin">
        <color theme="2" tint="0.39994506668294322"/>
      </left>
      <right style="thin">
        <color theme="2" tint="0.39994506668294322"/>
      </right>
      <top/>
      <bottom style="thin">
        <color theme="2" tint="0.79998168889431442"/>
      </bottom>
      <diagonal/>
    </border>
    <border>
      <left style="thin">
        <color theme="2" tint="0.39994506668294322"/>
      </left>
      <right style="thin">
        <color theme="2" tint="0.39994506668294322"/>
      </right>
      <top/>
      <bottom/>
      <diagonal/>
    </border>
    <border>
      <left style="thin">
        <color theme="2" tint="0.39994506668294322"/>
      </left>
      <right style="thin">
        <color theme="2" tint="0.39994506668294322"/>
      </right>
      <top style="thin">
        <color theme="2" tint="0.79998168889431442"/>
      </top>
      <bottom/>
      <diagonal/>
    </border>
    <border>
      <left style="thin">
        <color theme="2" tint="0.39994506668294322"/>
      </left>
      <right style="thin">
        <color theme="2" tint="0.39994506668294322"/>
      </right>
      <top style="medium">
        <color theme="2"/>
      </top>
      <bottom style="thin">
        <color theme="2" tint="0.79998168889431442"/>
      </bottom>
      <diagonal/>
    </border>
    <border>
      <left style="thin">
        <color theme="2" tint="0.39994506668294322"/>
      </left>
      <right/>
      <top style="thin">
        <color theme="2"/>
      </top>
      <bottom style="medium">
        <color theme="2"/>
      </bottom>
      <diagonal/>
    </border>
    <border>
      <left/>
      <right/>
      <top style="thin">
        <color theme="2"/>
      </top>
      <bottom style="medium">
        <color theme="2"/>
      </bottom>
      <diagonal/>
    </border>
    <border>
      <left style="medium">
        <color theme="2"/>
      </left>
      <right style="thin">
        <color theme="2" tint="0.39994506668294322"/>
      </right>
      <top style="medium">
        <color theme="2"/>
      </top>
      <bottom/>
      <diagonal/>
    </border>
    <border>
      <left style="thin">
        <color theme="2" tint="0.39994506668294322"/>
      </left>
      <right/>
      <top/>
      <bottom style="medium">
        <color theme="2"/>
      </bottom>
      <diagonal/>
    </border>
    <border>
      <left style="thin">
        <color theme="2" tint="0.39994506668294322"/>
      </left>
      <right style="thin">
        <color theme="2" tint="0.39994506668294322"/>
      </right>
      <top style="medium">
        <color theme="2"/>
      </top>
      <bottom/>
      <diagonal/>
    </border>
    <border>
      <left style="medium">
        <color theme="2"/>
      </left>
      <right style="thin">
        <color theme="2" tint="0.39994506668294322"/>
      </right>
      <top/>
      <bottom/>
      <diagonal/>
    </border>
    <border>
      <left style="hair">
        <color theme="2"/>
      </left>
      <right/>
      <top style="hair">
        <color theme="2"/>
      </top>
      <bottom style="hair">
        <color theme="2"/>
      </bottom>
      <diagonal/>
    </border>
    <border>
      <left style="hair">
        <color theme="2"/>
      </left>
      <right style="hair">
        <color theme="2"/>
      </right>
      <top style="hair">
        <color theme="2"/>
      </top>
      <bottom style="hair">
        <color theme="2"/>
      </bottom>
      <diagonal/>
    </border>
    <border>
      <left style="hair">
        <color theme="3"/>
      </left>
      <right style="hair">
        <color theme="3"/>
      </right>
      <top style="hair">
        <color theme="3"/>
      </top>
      <bottom style="hair">
        <color theme="3"/>
      </bottom>
      <diagonal/>
    </border>
    <border>
      <left style="medium">
        <color theme="3"/>
      </left>
      <right style="hair">
        <color theme="3"/>
      </right>
      <top style="medium">
        <color theme="3"/>
      </top>
      <bottom style="hair">
        <color theme="3"/>
      </bottom>
      <diagonal/>
    </border>
    <border>
      <left style="hair">
        <color theme="3"/>
      </left>
      <right style="hair">
        <color theme="3"/>
      </right>
      <top style="medium">
        <color theme="3"/>
      </top>
      <bottom style="hair">
        <color theme="3"/>
      </bottom>
      <diagonal/>
    </border>
    <border>
      <left style="hair">
        <color theme="3"/>
      </left>
      <right style="medium">
        <color theme="3"/>
      </right>
      <top style="medium">
        <color theme="3"/>
      </top>
      <bottom style="hair">
        <color theme="3"/>
      </bottom>
      <diagonal/>
    </border>
    <border>
      <left style="medium">
        <color theme="3"/>
      </left>
      <right style="hair">
        <color theme="3"/>
      </right>
      <top style="hair">
        <color theme="3"/>
      </top>
      <bottom style="hair">
        <color theme="3"/>
      </bottom>
      <diagonal/>
    </border>
    <border>
      <left style="hair">
        <color theme="3"/>
      </left>
      <right style="medium">
        <color theme="3"/>
      </right>
      <top style="hair">
        <color theme="3"/>
      </top>
      <bottom style="hair">
        <color theme="3"/>
      </bottom>
      <diagonal/>
    </border>
    <border>
      <left style="medium">
        <color theme="3"/>
      </left>
      <right style="hair">
        <color theme="3"/>
      </right>
      <top style="hair">
        <color theme="3"/>
      </top>
      <bottom style="medium">
        <color theme="3"/>
      </bottom>
      <diagonal/>
    </border>
    <border>
      <left style="hair">
        <color theme="3"/>
      </left>
      <right style="hair">
        <color theme="3"/>
      </right>
      <top style="hair">
        <color theme="3"/>
      </top>
      <bottom style="medium">
        <color theme="3"/>
      </bottom>
      <diagonal/>
    </border>
    <border>
      <left style="hair">
        <color theme="3"/>
      </left>
      <right style="medium">
        <color theme="3"/>
      </right>
      <top style="hair">
        <color theme="3"/>
      </top>
      <bottom style="medium">
        <color theme="3"/>
      </bottom>
      <diagonal/>
    </border>
    <border>
      <left style="hair">
        <color theme="3"/>
      </left>
      <right style="hair">
        <color theme="3"/>
      </right>
      <top style="hair">
        <color theme="3"/>
      </top>
      <bottom/>
      <diagonal/>
    </border>
    <border>
      <left style="thin">
        <color theme="3"/>
      </left>
      <right style="thin">
        <color theme="3"/>
      </right>
      <top/>
      <bottom/>
      <diagonal/>
    </border>
    <border>
      <left style="medium">
        <color theme="3"/>
      </left>
      <right style="thin">
        <color theme="3"/>
      </right>
      <top style="medium">
        <color theme="3"/>
      </top>
      <bottom/>
      <diagonal/>
    </border>
    <border>
      <left style="thin">
        <color theme="3"/>
      </left>
      <right style="thin">
        <color theme="3"/>
      </right>
      <top style="medium">
        <color theme="3"/>
      </top>
      <bottom/>
      <diagonal/>
    </border>
    <border>
      <left style="thin">
        <color theme="3"/>
      </left>
      <right style="medium">
        <color theme="3"/>
      </right>
      <top style="medium">
        <color theme="3"/>
      </top>
      <bottom/>
      <diagonal/>
    </border>
    <border>
      <left/>
      <right style="hair">
        <color theme="3"/>
      </right>
      <top style="hair">
        <color theme="3"/>
      </top>
      <bottom style="medium">
        <color theme="3"/>
      </bottom>
      <diagonal/>
    </border>
    <border>
      <left style="medium">
        <color theme="3"/>
      </left>
      <right style="thin">
        <color theme="3"/>
      </right>
      <top/>
      <bottom style="hair">
        <color theme="3"/>
      </bottom>
      <diagonal/>
    </border>
    <border>
      <left style="medium">
        <color theme="3"/>
      </left>
      <right style="thin">
        <color theme="3"/>
      </right>
      <top style="hair">
        <color theme="3"/>
      </top>
      <bottom style="hair">
        <color theme="3"/>
      </bottom>
      <diagonal/>
    </border>
    <border>
      <left style="medium">
        <color theme="3"/>
      </left>
      <right style="thin">
        <color theme="3"/>
      </right>
      <top style="hair">
        <color theme="3"/>
      </top>
      <bottom style="medium">
        <color theme="3"/>
      </bottom>
      <diagonal/>
    </border>
    <border>
      <left style="thin">
        <color theme="3"/>
      </left>
      <right style="thin">
        <color theme="3"/>
      </right>
      <top/>
      <bottom style="hair">
        <color theme="3"/>
      </bottom>
      <diagonal/>
    </border>
    <border>
      <left style="thin">
        <color theme="3"/>
      </left>
      <right style="thin">
        <color theme="3"/>
      </right>
      <top style="hair">
        <color theme="3"/>
      </top>
      <bottom style="hair">
        <color theme="3"/>
      </bottom>
      <diagonal/>
    </border>
    <border>
      <left style="thin">
        <color theme="3"/>
      </left>
      <right style="thin">
        <color theme="3"/>
      </right>
      <top style="hair">
        <color theme="3"/>
      </top>
      <bottom style="medium">
        <color theme="3"/>
      </bottom>
      <diagonal/>
    </border>
    <border>
      <left style="hair">
        <color theme="3"/>
      </left>
      <right style="thin">
        <color theme="3"/>
      </right>
      <top/>
      <bottom style="hair">
        <color theme="3"/>
      </bottom>
      <diagonal/>
    </border>
    <border>
      <left style="hair">
        <color theme="3"/>
      </left>
      <right style="thin">
        <color theme="3"/>
      </right>
      <top style="hair">
        <color theme="3"/>
      </top>
      <bottom style="hair">
        <color theme="3"/>
      </bottom>
      <diagonal/>
    </border>
    <border>
      <left style="thin">
        <color theme="3"/>
      </left>
      <right style="medium">
        <color theme="3"/>
      </right>
      <top/>
      <bottom style="hair">
        <color theme="3"/>
      </bottom>
      <diagonal/>
    </border>
    <border>
      <left style="thin">
        <color theme="3"/>
      </left>
      <right style="medium">
        <color theme="3"/>
      </right>
      <top style="hair">
        <color theme="3"/>
      </top>
      <bottom style="hair">
        <color theme="3"/>
      </bottom>
      <diagonal/>
    </border>
    <border>
      <left/>
      <right style="hair">
        <color theme="3"/>
      </right>
      <top style="medium">
        <color theme="3"/>
      </top>
      <bottom style="hair">
        <color theme="3"/>
      </bottom>
      <diagonal/>
    </border>
    <border>
      <left/>
      <right style="hair">
        <color theme="3"/>
      </right>
      <top style="hair">
        <color theme="3"/>
      </top>
      <bottom/>
      <diagonal/>
    </border>
    <border>
      <left style="hair">
        <color theme="3"/>
      </left>
      <right style="thin">
        <color theme="3"/>
      </right>
      <top style="hair">
        <color theme="3"/>
      </top>
      <bottom/>
      <diagonal/>
    </border>
    <border>
      <left style="hair">
        <color theme="3"/>
      </left>
      <right style="thin">
        <color theme="3"/>
      </right>
      <top/>
      <bottom style="medium">
        <color theme="3"/>
      </bottom>
      <diagonal/>
    </border>
    <border>
      <left style="hair">
        <color theme="3"/>
      </left>
      <right/>
      <top/>
      <bottom/>
      <diagonal/>
    </border>
    <border>
      <left style="hair">
        <color theme="3"/>
      </left>
      <right/>
      <top style="medium">
        <color theme="3"/>
      </top>
      <bottom style="hair">
        <color theme="3"/>
      </bottom>
      <diagonal/>
    </border>
    <border>
      <left style="hair">
        <color theme="3"/>
      </left>
      <right/>
      <top style="hair">
        <color theme="3"/>
      </top>
      <bottom style="hair">
        <color theme="3"/>
      </bottom>
      <diagonal/>
    </border>
    <border>
      <left style="hair">
        <color theme="3"/>
      </left>
      <right/>
      <top style="hair">
        <color theme="3"/>
      </top>
      <bottom style="medium">
        <color theme="3"/>
      </bottom>
      <diagonal/>
    </border>
    <border>
      <left style="thin">
        <color theme="3"/>
      </left>
      <right style="medium">
        <color theme="3"/>
      </right>
      <top/>
      <bottom style="medium">
        <color theme="3"/>
      </bottom>
      <diagonal/>
    </border>
    <border>
      <left style="thin">
        <color theme="3"/>
      </left>
      <right style="medium">
        <color theme="3"/>
      </right>
      <top/>
      <bottom/>
      <diagonal/>
    </border>
    <border>
      <left/>
      <right style="hair">
        <color theme="3"/>
      </right>
      <top/>
      <bottom/>
      <diagonal/>
    </border>
    <border>
      <left style="hair">
        <color theme="3"/>
      </left>
      <right style="hair">
        <color theme="3"/>
      </right>
      <top style="medium">
        <color theme="3"/>
      </top>
      <bottom style="medium">
        <color theme="3"/>
      </bottom>
      <diagonal/>
    </border>
    <border>
      <left style="hair">
        <color theme="3"/>
      </left>
      <right style="hair">
        <color theme="3"/>
      </right>
      <top style="thin">
        <color theme="3"/>
      </top>
      <bottom style="hair">
        <color theme="3"/>
      </bottom>
      <diagonal/>
    </border>
    <border>
      <left style="medium">
        <color theme="3"/>
      </left>
      <right style="medium">
        <color theme="3"/>
      </right>
      <top style="medium">
        <color theme="3"/>
      </top>
      <bottom style="medium">
        <color theme="3"/>
      </bottom>
      <diagonal/>
    </border>
    <border>
      <left style="medium">
        <color theme="3"/>
      </left>
      <right style="hair">
        <color theme="3"/>
      </right>
      <top style="medium">
        <color theme="3"/>
      </top>
      <bottom style="medium">
        <color theme="3"/>
      </bottom>
      <diagonal/>
    </border>
    <border>
      <left/>
      <right style="hair">
        <color theme="3"/>
      </right>
      <top style="medium">
        <color theme="3"/>
      </top>
      <bottom style="medium">
        <color theme="3"/>
      </bottom>
      <diagonal/>
    </border>
    <border>
      <left style="hair">
        <color theme="3"/>
      </left>
      <right style="medium">
        <color theme="3"/>
      </right>
      <top style="medium">
        <color theme="3"/>
      </top>
      <bottom style="medium">
        <color theme="3"/>
      </bottom>
      <diagonal/>
    </border>
    <border>
      <left style="medium">
        <color theme="3"/>
      </left>
      <right style="medium">
        <color theme="3"/>
      </right>
      <top style="medium">
        <color theme="3"/>
      </top>
      <bottom style="hair">
        <color theme="3"/>
      </bottom>
      <diagonal/>
    </border>
    <border>
      <left style="medium">
        <color theme="3"/>
      </left>
      <right style="medium">
        <color theme="3"/>
      </right>
      <top style="hair">
        <color theme="3"/>
      </top>
      <bottom style="hair">
        <color theme="3"/>
      </bottom>
      <diagonal/>
    </border>
    <border>
      <left style="medium">
        <color theme="3"/>
      </left>
      <right style="medium">
        <color theme="3"/>
      </right>
      <top/>
      <bottom style="medium">
        <color theme="3"/>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medium">
        <color theme="3"/>
      </left>
      <right style="medium">
        <color theme="3"/>
      </right>
      <top style="hair">
        <color theme="3"/>
      </top>
      <bottom style="medium">
        <color theme="3"/>
      </bottom>
      <diagonal/>
    </border>
    <border>
      <left/>
      <right style="hair">
        <color theme="2"/>
      </right>
      <top style="hair">
        <color theme="2"/>
      </top>
      <bottom style="hair">
        <color theme="2"/>
      </bottom>
      <diagonal/>
    </border>
    <border>
      <left style="thin">
        <color theme="2" tint="0.39991454817346722"/>
      </left>
      <right style="thin">
        <color theme="2" tint="0.39991454817346722"/>
      </right>
      <top style="thin">
        <color theme="2" tint="0.39991454817346722"/>
      </top>
      <bottom style="thin">
        <color theme="2" tint="0.39988402966399123"/>
      </bottom>
      <diagonal/>
    </border>
    <border>
      <left/>
      <right style="thin">
        <color theme="3"/>
      </right>
      <top/>
      <bottom/>
      <diagonal/>
    </border>
    <border>
      <left/>
      <right style="thin">
        <color theme="2" tint="0.39994506668294322"/>
      </right>
      <top/>
      <bottom style="medium">
        <color theme="2"/>
      </bottom>
      <diagonal/>
    </border>
    <border>
      <left style="medium">
        <color theme="3"/>
      </left>
      <right style="thin">
        <color theme="3"/>
      </right>
      <top style="hair">
        <color theme="3"/>
      </top>
      <bottom/>
      <diagonal/>
    </border>
    <border>
      <left style="thin">
        <color theme="3"/>
      </left>
      <right style="thin">
        <color theme="3"/>
      </right>
      <top style="hair">
        <color theme="3"/>
      </top>
      <bottom/>
      <diagonal/>
    </border>
    <border>
      <left style="hair">
        <color theme="3"/>
      </left>
      <right/>
      <top style="hair">
        <color theme="3"/>
      </top>
      <bottom/>
      <diagonal/>
    </border>
    <border>
      <left style="hair">
        <color theme="3"/>
      </left>
      <right style="medium">
        <color theme="3"/>
      </right>
      <top style="hair">
        <color theme="3"/>
      </top>
      <bottom/>
      <diagonal/>
    </border>
    <border>
      <left/>
      <right/>
      <top/>
      <bottom style="thick">
        <color indexed="64"/>
      </bottom>
      <diagonal/>
    </border>
    <border>
      <left/>
      <right style="thick">
        <color indexed="64"/>
      </right>
      <top/>
      <bottom style="thick">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right style="medium">
        <color indexed="64"/>
      </right>
      <top/>
      <bottom style="thick">
        <color indexed="64"/>
      </bottom>
      <diagonal/>
    </border>
    <border>
      <left/>
      <right style="medium">
        <color indexed="64"/>
      </right>
      <top/>
      <bottom style="medium">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style="thick">
        <color indexed="64"/>
      </top>
      <bottom/>
      <diagonal/>
    </border>
    <border>
      <left/>
      <right/>
      <top/>
      <bottom style="thick">
        <color rgb="FFFFFFFF"/>
      </bottom>
      <diagonal/>
    </border>
    <border>
      <left style="thick">
        <color indexed="64"/>
      </left>
      <right style="medium">
        <color indexed="64"/>
      </right>
      <top style="thick">
        <color indexed="64"/>
      </top>
      <bottom style="thick">
        <color indexed="64"/>
      </bottom>
      <diagonal/>
    </border>
    <border>
      <left style="thick">
        <color rgb="FFFFFFFF"/>
      </left>
      <right/>
      <top style="thick">
        <color rgb="FFFFFFFF"/>
      </top>
      <bottom/>
      <diagonal/>
    </border>
    <border>
      <left/>
      <right/>
      <top style="thick">
        <color rgb="FFFFFFFF"/>
      </top>
      <bottom/>
      <diagonal/>
    </border>
    <border>
      <left/>
      <right style="thick">
        <color rgb="FFFFFFFF"/>
      </right>
      <top style="thick">
        <color rgb="FFFFFFFF"/>
      </top>
      <bottom/>
      <diagonal/>
    </border>
    <border>
      <left/>
      <right style="thick">
        <color theme="1"/>
      </right>
      <top/>
      <bottom style="thin">
        <color theme="1"/>
      </bottom>
      <diagonal/>
    </border>
    <border>
      <left/>
      <right style="medium">
        <color indexed="64"/>
      </right>
      <top/>
      <bottom style="thin">
        <color theme="1"/>
      </bottom>
      <diagonal/>
    </border>
    <border>
      <left/>
      <right style="thick">
        <color indexed="64"/>
      </right>
      <top/>
      <bottom style="thin">
        <color theme="1"/>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rgb="FFFFFFFF"/>
      </right>
      <top/>
      <bottom/>
      <diagonal/>
    </border>
    <border>
      <left style="thin">
        <color theme="2" tint="0.39994506668294322"/>
      </left>
      <right style="thin">
        <color theme="2" tint="0.39994506668294322"/>
      </right>
      <top/>
      <bottom style="hair">
        <color theme="2"/>
      </bottom>
      <diagonal/>
    </border>
    <border>
      <left/>
      <right style="thin">
        <color theme="2" tint="0.39994506668294322"/>
      </right>
      <top style="thin">
        <color theme="2"/>
      </top>
      <bottom style="medium">
        <color theme="2"/>
      </bottom>
      <diagonal/>
    </border>
    <border>
      <left/>
      <right style="thin">
        <color theme="3"/>
      </right>
      <top style="hair">
        <color theme="3"/>
      </top>
      <bottom style="hair">
        <color theme="3"/>
      </bottom>
      <diagonal/>
    </border>
  </borders>
  <cellStyleXfs count="9">
    <xf numFmtId="0" fontId="0" fillId="0" borderId="0"/>
    <xf numFmtId="9" fontId="3" fillId="0" borderId="0" applyFont="0" applyFill="0" applyBorder="0" applyAlignment="0" applyProtection="0"/>
    <xf numFmtId="0" fontId="4" fillId="0" borderId="1" applyNumberFormat="0" applyFill="0" applyAlignment="0" applyProtection="0"/>
    <xf numFmtId="0" fontId="6" fillId="0" borderId="0" applyNumberFormat="0" applyFill="0" applyBorder="0" applyAlignment="0" applyProtection="0"/>
    <xf numFmtId="0" fontId="5" fillId="0" borderId="0"/>
    <xf numFmtId="0" fontId="6" fillId="0" borderId="0" applyNumberFormat="0" applyFill="0" applyBorder="0" applyAlignment="0" applyProtection="0"/>
    <xf numFmtId="0" fontId="5" fillId="0" borderId="0"/>
    <xf numFmtId="43" fontId="3" fillId="0" borderId="0" applyFont="0" applyFill="0" applyBorder="0" applyAlignment="0" applyProtection="0"/>
    <xf numFmtId="0" fontId="7" fillId="0" borderId="0"/>
  </cellStyleXfs>
  <cellXfs count="455">
    <xf numFmtId="0" fontId="0" fillId="0" borderId="0" xfId="0"/>
    <xf numFmtId="0" fontId="9" fillId="0" borderId="0" xfId="0" applyFont="1" applyFill="1" applyAlignment="1" applyProtection="1">
      <alignment horizontal="left" vertical="center"/>
    </xf>
    <xf numFmtId="0" fontId="8" fillId="0" borderId="0" xfId="0" applyFont="1" applyFill="1" applyAlignment="1" applyProtection="1">
      <alignment horizontal="left" vertical="center" wrapText="1"/>
    </xf>
    <xf numFmtId="0" fontId="3" fillId="0" borderId="0" xfId="0" applyFont="1"/>
    <xf numFmtId="0" fontId="11" fillId="0" borderId="0" xfId="0" applyFont="1" applyAlignment="1">
      <alignment horizontal="left"/>
    </xf>
    <xf numFmtId="0" fontId="20" fillId="0" borderId="0" xfId="6" applyFont="1" applyFill="1" applyProtection="1"/>
    <xf numFmtId="0" fontId="14" fillId="0" borderId="0" xfId="6" applyFont="1" applyFill="1" applyProtection="1"/>
    <xf numFmtId="0" fontId="5" fillId="0" borderId="0" xfId="6" applyFont="1" applyFill="1" applyAlignment="1" applyProtection="1">
      <alignment horizontal="center"/>
    </xf>
    <xf numFmtId="0" fontId="21" fillId="0" borderId="0" xfId="3" applyFont="1" applyFill="1" applyProtection="1"/>
    <xf numFmtId="0" fontId="5" fillId="0" borderId="0" xfId="6" applyFont="1" applyFill="1" applyProtection="1"/>
    <xf numFmtId="0" fontId="22" fillId="0" borderId="0" xfId="6" applyFont="1" applyFill="1" applyAlignment="1" applyProtection="1">
      <alignment horizontal="right"/>
    </xf>
    <xf numFmtId="0" fontId="23" fillId="0" borderId="0" xfId="6" applyFont="1" applyFill="1" applyProtection="1"/>
    <xf numFmtId="0" fontId="21" fillId="0" borderId="0" xfId="6" applyFont="1" applyFill="1" applyProtection="1"/>
    <xf numFmtId="0" fontId="17" fillId="0" borderId="0" xfId="5" applyFont="1" applyFill="1" applyProtection="1"/>
    <xf numFmtId="0" fontId="3" fillId="0" borderId="0" xfId="6" applyFont="1" applyFill="1" applyAlignment="1" applyProtection="1">
      <alignment horizontal="center"/>
    </xf>
    <xf numFmtId="0" fontId="24" fillId="0" borderId="0" xfId="6" applyFont="1" applyFill="1" applyProtection="1"/>
    <xf numFmtId="0" fontId="25" fillId="0" borderId="0" xfId="6" applyFont="1" applyFill="1" applyProtection="1"/>
    <xf numFmtId="0" fontId="14" fillId="0" borderId="0" xfId="6" applyFont="1" applyFill="1" applyBorder="1" applyProtection="1"/>
    <xf numFmtId="0" fontId="5" fillId="0" borderId="0" xfId="6" applyFont="1" applyFill="1" applyBorder="1" applyProtection="1"/>
    <xf numFmtId="0" fontId="26" fillId="0" borderId="0" xfId="6" applyFont="1" applyFill="1" applyBorder="1" applyProtection="1"/>
    <xf numFmtId="0" fontId="27" fillId="0" borderId="0" xfId="6" applyFont="1" applyFill="1" applyAlignment="1" applyProtection="1">
      <alignment horizontal="left" indent="8"/>
    </xf>
    <xf numFmtId="0" fontId="28" fillId="0" borderId="0" xfId="6" applyFont="1" applyFill="1" applyProtection="1"/>
    <xf numFmtId="0" fontId="5" fillId="6" borderId="0" xfId="6" applyFont="1" applyFill="1" applyProtection="1"/>
    <xf numFmtId="0" fontId="29" fillId="0" borderId="0" xfId="6" applyFont="1" applyFill="1" applyAlignment="1" applyProtection="1">
      <alignment horizontal="center"/>
    </xf>
    <xf numFmtId="0" fontId="30" fillId="0" borderId="0" xfId="6" applyFont="1" applyFill="1" applyProtection="1"/>
    <xf numFmtId="0" fontId="31" fillId="0" borderId="0" xfId="6" quotePrefix="1" applyFont="1" applyFill="1" applyAlignment="1" applyProtection="1">
      <alignment horizontal="left"/>
    </xf>
    <xf numFmtId="0" fontId="30" fillId="0" borderId="0" xfId="0" applyFont="1" applyFill="1" applyAlignment="1" applyProtection="1">
      <alignment vertical="top"/>
      <protection locked="0"/>
    </xf>
    <xf numFmtId="0" fontId="11" fillId="0" borderId="0" xfId="6" applyFont="1" applyFill="1" applyProtection="1"/>
    <xf numFmtId="164" fontId="32" fillId="0" borderId="0" xfId="0" applyNumberFormat="1" applyFont="1" applyFill="1" applyAlignment="1" applyProtection="1">
      <alignment horizontal="left" vertical="top" wrapText="1"/>
      <protection locked="0"/>
    </xf>
    <xf numFmtId="164" fontId="32" fillId="0" borderId="0" xfId="0" applyNumberFormat="1" applyFont="1" applyFill="1" applyAlignment="1" applyProtection="1">
      <alignment vertical="top" wrapText="1"/>
      <protection locked="0"/>
    </xf>
    <xf numFmtId="0" fontId="10" fillId="0" borderId="0" xfId="6" applyFont="1" applyFill="1" applyAlignment="1" applyProtection="1">
      <alignment horizontal="left" wrapText="1"/>
    </xf>
    <xf numFmtId="0" fontId="33" fillId="0" borderId="0" xfId="6" applyFont="1" applyFill="1" applyProtection="1"/>
    <xf numFmtId="0" fontId="34" fillId="6" borderId="0" xfId="6" applyFont="1" applyFill="1" applyProtection="1"/>
    <xf numFmtId="0" fontId="30" fillId="6" borderId="0" xfId="6" applyFont="1" applyFill="1" applyProtection="1"/>
    <xf numFmtId="0" fontId="14" fillId="0" borderId="0" xfId="6" applyFont="1" applyFill="1" applyAlignment="1" applyProtection="1">
      <alignment wrapText="1"/>
    </xf>
    <xf numFmtId="0" fontId="32" fillId="6" borderId="0" xfId="6" applyFont="1" applyFill="1" applyProtection="1"/>
    <xf numFmtId="166" fontId="12" fillId="6" borderId="0" xfId="7" applyNumberFormat="1" applyFont="1" applyFill="1" applyAlignment="1" applyProtection="1">
      <alignment horizontal="right"/>
    </xf>
    <xf numFmtId="0" fontId="3" fillId="0" borderId="0" xfId="6" applyFont="1" applyFill="1" applyAlignment="1" applyProtection="1">
      <alignment horizontal="left"/>
    </xf>
    <xf numFmtId="0" fontId="5" fillId="0" borderId="0" xfId="6" applyFont="1" applyFill="1" applyAlignment="1" applyProtection="1">
      <alignment horizontal="left"/>
    </xf>
    <xf numFmtId="166" fontId="12" fillId="6" borderId="0" xfId="7" applyNumberFormat="1" applyFont="1" applyFill="1" applyAlignment="1" applyProtection="1"/>
    <xf numFmtId="0" fontId="12" fillId="6" borderId="0" xfId="6" applyFont="1" applyFill="1" applyAlignment="1" applyProtection="1"/>
    <xf numFmtId="167" fontId="12" fillId="6" borderId="0" xfId="7" applyNumberFormat="1" applyFont="1" applyFill="1" applyAlignment="1" applyProtection="1"/>
    <xf numFmtId="0" fontId="32" fillId="6" borderId="0" xfId="6" applyFont="1" applyFill="1" applyAlignment="1" applyProtection="1"/>
    <xf numFmtId="0" fontId="12" fillId="6" borderId="0" xfId="6" applyFont="1" applyFill="1" applyProtection="1"/>
    <xf numFmtId="0" fontId="35" fillId="0" borderId="0" xfId="6" applyFont="1" applyFill="1" applyProtection="1"/>
    <xf numFmtId="0" fontId="5" fillId="6" borderId="0" xfId="6" applyFont="1" applyFill="1" applyAlignment="1" applyProtection="1"/>
    <xf numFmtId="167" fontId="5" fillId="6" borderId="0" xfId="7" applyNumberFormat="1" applyFont="1" applyFill="1" applyAlignment="1" applyProtection="1"/>
    <xf numFmtId="0" fontId="31" fillId="0" borderId="0" xfId="6" applyFont="1" applyFill="1" applyProtection="1"/>
    <xf numFmtId="0" fontId="12" fillId="6" borderId="0" xfId="6" applyFont="1" applyFill="1" applyAlignment="1" applyProtection="1">
      <alignment horizontal="center"/>
    </xf>
    <xf numFmtId="9" fontId="5" fillId="6" borderId="0" xfId="6" applyNumberFormat="1" applyFont="1" applyFill="1" applyAlignment="1" applyProtection="1">
      <alignment horizontal="right"/>
    </xf>
    <xf numFmtId="0" fontId="22" fillId="0" borderId="0" xfId="6" applyFont="1" applyFill="1" applyProtection="1"/>
    <xf numFmtId="0" fontId="26" fillId="0" borderId="0" xfId="6" applyFont="1" applyFill="1" applyProtection="1"/>
    <xf numFmtId="0" fontId="36" fillId="0" borderId="0" xfId="0" applyFont="1" applyFill="1" applyAlignment="1" applyProtection="1"/>
    <xf numFmtId="0" fontId="37" fillId="0" borderId="0" xfId="6" applyFont="1" applyFill="1" applyProtection="1"/>
    <xf numFmtId="0" fontId="32" fillId="6" borderId="0" xfId="6" applyFont="1" applyFill="1"/>
    <xf numFmtId="0" fontId="13" fillId="6" borderId="0" xfId="6" applyFont="1" applyFill="1" applyAlignment="1" applyProtection="1">
      <alignment horizontal="right"/>
    </xf>
    <xf numFmtId="0" fontId="5" fillId="6" borderId="0" xfId="6" applyFont="1" applyFill="1" applyAlignment="1" applyProtection="1">
      <alignment horizontal="center"/>
    </xf>
    <xf numFmtId="9" fontId="38" fillId="6" borderId="0" xfId="6" applyNumberFormat="1" applyFont="1" applyFill="1" applyAlignment="1" applyProtection="1">
      <alignment horizontal="left"/>
    </xf>
    <xf numFmtId="0" fontId="39" fillId="6" borderId="0" xfId="6" applyFont="1" applyFill="1" applyAlignment="1" applyProtection="1">
      <alignment horizontal="center"/>
    </xf>
    <xf numFmtId="9" fontId="40" fillId="6" borderId="0" xfId="6" applyNumberFormat="1" applyFont="1" applyFill="1" applyAlignment="1" applyProtection="1">
      <alignment horizontal="left"/>
    </xf>
    <xf numFmtId="0" fontId="41" fillId="6" borderId="0" xfId="6" applyFont="1" applyFill="1" applyAlignment="1" applyProtection="1">
      <alignment horizontal="center"/>
    </xf>
    <xf numFmtId="9" fontId="42" fillId="6" borderId="0" xfId="6" applyNumberFormat="1" applyFont="1" applyFill="1" applyAlignment="1" applyProtection="1">
      <alignment horizontal="left"/>
    </xf>
    <xf numFmtId="0" fontId="43" fillId="6" borderId="0" xfId="6" applyFont="1" applyFill="1" applyAlignment="1" applyProtection="1">
      <alignment horizontal="center"/>
    </xf>
    <xf numFmtId="9" fontId="5" fillId="6" borderId="0" xfId="6" applyNumberFormat="1" applyFont="1" applyFill="1" applyAlignment="1" applyProtection="1">
      <alignment horizontal="left"/>
    </xf>
    <xf numFmtId="0" fontId="44" fillId="0" borderId="0" xfId="0" applyFont="1"/>
    <xf numFmtId="1" fontId="12" fillId="6" borderId="0" xfId="6" applyNumberFormat="1" applyFont="1" applyFill="1" applyAlignment="1" applyProtection="1">
      <alignment horizontal="center"/>
    </xf>
    <xf numFmtId="0" fontId="3" fillId="0" borderId="0" xfId="0" applyFont="1" applyFill="1"/>
    <xf numFmtId="9" fontId="45" fillId="6" borderId="0" xfId="6" applyNumberFormat="1" applyFont="1" applyFill="1" applyAlignment="1" applyProtection="1">
      <alignment horizontal="center"/>
    </xf>
    <xf numFmtId="0" fontId="21" fillId="0" borderId="0" xfId="6" applyFont="1" applyFill="1" applyAlignment="1">
      <alignment horizontal="left" indent="20"/>
    </xf>
    <xf numFmtId="9" fontId="32" fillId="6" borderId="0" xfId="6" applyNumberFormat="1" applyFont="1" applyFill="1" applyAlignment="1" applyProtection="1">
      <alignment horizontal="center"/>
    </xf>
    <xf numFmtId="9" fontId="12" fillId="6" borderId="0" xfId="6" applyNumberFormat="1" applyFont="1" applyFill="1" applyAlignment="1" applyProtection="1">
      <alignment horizontal="center"/>
    </xf>
    <xf numFmtId="0" fontId="24" fillId="6" borderId="0" xfId="6" applyFont="1" applyFill="1" applyProtection="1"/>
    <xf numFmtId="0" fontId="30" fillId="0" borderId="0" xfId="0" applyFont="1" applyFill="1" applyAlignment="1">
      <alignment horizontal="left" wrapText="1"/>
    </xf>
    <xf numFmtId="9" fontId="32" fillId="6" borderId="0" xfId="6" applyNumberFormat="1" applyFont="1" applyFill="1" applyProtection="1"/>
    <xf numFmtId="167" fontId="12" fillId="6" borderId="0" xfId="7" applyNumberFormat="1" applyFont="1" applyFill="1" applyAlignment="1" applyProtection="1">
      <alignment horizontal="center"/>
    </xf>
    <xf numFmtId="0" fontId="46" fillId="6" borderId="0" xfId="6" applyFont="1" applyFill="1" applyProtection="1"/>
    <xf numFmtId="0" fontId="30" fillId="0" borderId="0" xfId="0" applyFont="1" applyFill="1" applyAlignment="1">
      <alignment horizontal="left"/>
    </xf>
    <xf numFmtId="164" fontId="22" fillId="0" borderId="0" xfId="0" applyNumberFormat="1" applyFont="1" applyFill="1" applyAlignment="1">
      <alignment horizontal="left" vertical="top" wrapText="1"/>
    </xf>
    <xf numFmtId="164" fontId="17" fillId="0" borderId="0" xfId="0" applyNumberFormat="1" applyFont="1" applyFill="1" applyAlignment="1">
      <alignment horizontal="left" vertical="top"/>
    </xf>
    <xf numFmtId="0" fontId="47" fillId="3" borderId="5" xfId="0" applyFont="1" applyFill="1" applyBorder="1" applyAlignment="1">
      <alignment horizontal="center" vertical="center" wrapText="1"/>
    </xf>
    <xf numFmtId="0" fontId="47" fillId="3" borderId="5" xfId="0" applyFont="1" applyFill="1" applyBorder="1" applyAlignment="1">
      <alignment horizontal="left" vertical="center" wrapText="1"/>
    </xf>
    <xf numFmtId="165" fontId="14" fillId="0" borderId="2" xfId="0" applyNumberFormat="1" applyFont="1" applyFill="1" applyBorder="1" applyAlignment="1">
      <alignment horizontal="center" vertical="center"/>
    </xf>
    <xf numFmtId="164" fontId="14" fillId="0" borderId="2" xfId="0" applyNumberFormat="1" applyFont="1" applyFill="1" applyBorder="1" applyAlignment="1">
      <alignment horizontal="center" vertical="center"/>
    </xf>
    <xf numFmtId="0" fontId="14" fillId="0" borderId="2"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2" xfId="0" quotePrefix="1" applyFont="1" applyFill="1" applyBorder="1" applyAlignment="1">
      <alignment horizontal="left" vertical="center" wrapText="1"/>
    </xf>
    <xf numFmtId="0" fontId="52" fillId="0" borderId="0" xfId="6" applyFont="1" applyFill="1" applyAlignment="1">
      <alignment horizontal="left" indent="11"/>
    </xf>
    <xf numFmtId="0" fontId="52" fillId="0" borderId="0" xfId="6" applyFont="1" applyFill="1" applyAlignment="1">
      <alignment horizontal="left" indent="8"/>
    </xf>
    <xf numFmtId="0" fontId="53" fillId="0" borderId="0" xfId="0" applyFont="1" applyFill="1" applyAlignment="1">
      <alignment horizontal="left" vertical="top" wrapText="1"/>
    </xf>
    <xf numFmtId="0" fontId="54" fillId="0" borderId="0" xfId="0" applyFont="1" applyFill="1" applyAlignment="1">
      <alignment vertical="top" wrapText="1"/>
    </xf>
    <xf numFmtId="0" fontId="54" fillId="0" borderId="0" xfId="0" applyFont="1" applyFill="1" applyAlignment="1">
      <alignment horizontal="center" vertical="top" wrapText="1"/>
    </xf>
    <xf numFmtId="0" fontId="54" fillId="0" borderId="0" xfId="0" applyFont="1" applyFill="1" applyAlignment="1">
      <alignment vertical="top"/>
    </xf>
    <xf numFmtId="0" fontId="54" fillId="0" borderId="0" xfId="0" applyFont="1" applyFill="1" applyAlignment="1">
      <alignment horizontal="center" vertical="center"/>
    </xf>
    <xf numFmtId="0" fontId="54" fillId="0" borderId="0" xfId="0" applyFont="1" applyFill="1" applyAlignment="1">
      <alignment horizontal="center" vertical="top"/>
    </xf>
    <xf numFmtId="0" fontId="55" fillId="0" borderId="0" xfId="0" applyFont="1" applyFill="1" applyAlignment="1"/>
    <xf numFmtId="0" fontId="54" fillId="0" borderId="0" xfId="0" applyFont="1" applyFill="1" applyAlignment="1"/>
    <xf numFmtId="0" fontId="56" fillId="0" borderId="0" xfId="0" applyFont="1" applyFill="1" applyAlignment="1">
      <alignment horizontal="left" vertical="top" indent="11"/>
    </xf>
    <xf numFmtId="0" fontId="58" fillId="0" borderId="0" xfId="0" applyFont="1" applyFill="1" applyAlignment="1">
      <alignment horizontal="left" vertical="top" wrapText="1" indent="8"/>
    </xf>
    <xf numFmtId="0" fontId="60" fillId="0" borderId="0" xfId="0" applyFont="1" applyFill="1" applyAlignment="1">
      <alignment vertical="top" wrapText="1"/>
    </xf>
    <xf numFmtId="0" fontId="60" fillId="0" borderId="0" xfId="0" applyFont="1" applyFill="1" applyAlignment="1">
      <alignment horizontal="center" vertical="top" wrapText="1"/>
    </xf>
    <xf numFmtId="0" fontId="60" fillId="0" borderId="0" xfId="0" applyFont="1" applyFill="1" applyAlignment="1">
      <alignment vertical="top"/>
    </xf>
    <xf numFmtId="0" fontId="61" fillId="0" borderId="0" xfId="0" applyFont="1" applyFill="1" applyAlignment="1"/>
    <xf numFmtId="0" fontId="60" fillId="0" borderId="0" xfId="0" applyFont="1" applyFill="1" applyAlignment="1"/>
    <xf numFmtId="0" fontId="62" fillId="0" borderId="0" xfId="0" applyFont="1" applyFill="1" applyAlignment="1">
      <alignment horizontal="left" vertical="top" wrapText="1" indent="2"/>
    </xf>
    <xf numFmtId="0" fontId="63" fillId="6" borderId="0" xfId="0" applyFont="1" applyFill="1" applyAlignment="1" applyProtection="1">
      <alignment horizontal="left" vertical="top"/>
    </xf>
    <xf numFmtId="164" fontId="64" fillId="0" borderId="0" xfId="0" applyNumberFormat="1" applyFont="1" applyFill="1" applyAlignment="1">
      <alignment horizontal="left" vertical="top" wrapText="1"/>
    </xf>
    <xf numFmtId="0" fontId="65" fillId="0" borderId="0" xfId="0" applyFont="1" applyFill="1" applyAlignment="1">
      <alignment horizontal="center" vertical="top" wrapText="1"/>
    </xf>
    <xf numFmtId="0" fontId="66" fillId="0" borderId="0" xfId="0" applyFont="1" applyFill="1" applyAlignment="1">
      <alignment vertical="top"/>
    </xf>
    <xf numFmtId="164" fontId="67" fillId="0" borderId="0" xfId="0" applyNumberFormat="1" applyFont="1" applyAlignment="1">
      <alignment horizontal="left" vertical="center"/>
    </xf>
    <xf numFmtId="0" fontId="65" fillId="0" borderId="0" xfId="0" applyFont="1" applyFill="1" applyAlignment="1">
      <alignment vertical="top" wrapText="1"/>
    </xf>
    <xf numFmtId="164" fontId="68" fillId="0" borderId="0" xfId="0" applyNumberFormat="1" applyFont="1" applyAlignment="1">
      <alignment horizontal="left" vertical="center"/>
    </xf>
    <xf numFmtId="0" fontId="69" fillId="2" borderId="9" xfId="0" applyFont="1" applyFill="1" applyBorder="1" applyAlignment="1">
      <alignment horizontal="center" vertical="center"/>
    </xf>
    <xf numFmtId="0" fontId="69" fillId="2" borderId="12" xfId="0" applyFont="1" applyFill="1" applyBorder="1" applyAlignment="1">
      <alignment horizontal="center" vertical="center"/>
    </xf>
    <xf numFmtId="0" fontId="55" fillId="0" borderId="0" xfId="0" applyFont="1" applyFill="1" applyAlignment="1">
      <alignment vertical="top"/>
    </xf>
    <xf numFmtId="0" fontId="55" fillId="0" borderId="0" xfId="0" applyFont="1" applyFill="1" applyAlignment="1">
      <alignment horizontal="center" vertical="center"/>
    </xf>
    <xf numFmtId="0" fontId="71" fillId="0" borderId="15" xfId="0" applyFont="1" applyFill="1" applyBorder="1" applyAlignment="1">
      <alignment horizontal="center" vertical="center" wrapText="1"/>
    </xf>
    <xf numFmtId="0" fontId="70" fillId="0" borderId="67" xfId="0" applyFont="1" applyFill="1" applyBorder="1" applyAlignment="1" applyProtection="1">
      <alignment horizontal="left" vertical="center"/>
      <protection locked="0"/>
    </xf>
    <xf numFmtId="0" fontId="71" fillId="0" borderId="66" xfId="0" applyFont="1" applyFill="1" applyBorder="1" applyAlignment="1" applyProtection="1">
      <alignment horizontal="left" vertical="center" wrapText="1" indent="1"/>
      <protection locked="0"/>
    </xf>
    <xf numFmtId="0" fontId="71" fillId="0" borderId="16" xfId="0" applyFont="1" applyFill="1" applyBorder="1" applyAlignment="1" applyProtection="1">
      <alignment horizontal="left" vertical="center" wrapText="1" indent="1"/>
      <protection locked="0"/>
    </xf>
    <xf numFmtId="0" fontId="71" fillId="0" borderId="16" xfId="0" applyFont="1" applyFill="1" applyBorder="1" applyAlignment="1" applyProtection="1">
      <alignment horizontal="center" vertical="center" wrapText="1"/>
      <protection locked="0"/>
    </xf>
    <xf numFmtId="3" fontId="71" fillId="0" borderId="16" xfId="0" applyNumberFormat="1" applyFont="1" applyBorder="1" applyAlignment="1" applyProtection="1">
      <alignment horizontal="center" vertical="center" wrapText="1"/>
      <protection locked="0"/>
    </xf>
    <xf numFmtId="9" fontId="71" fillId="0" borderId="16" xfId="1" applyFont="1" applyBorder="1" applyAlignment="1" applyProtection="1">
      <alignment horizontal="center" vertical="center" wrapText="1"/>
      <protection locked="0"/>
    </xf>
    <xf numFmtId="0" fontId="71" fillId="0" borderId="15" xfId="0" applyFont="1" applyFill="1" applyBorder="1" applyAlignment="1" applyProtection="1">
      <alignment horizontal="center" vertical="center" wrapText="1"/>
      <protection locked="0"/>
    </xf>
    <xf numFmtId="0" fontId="71" fillId="0" borderId="15" xfId="0" applyFont="1" applyFill="1" applyBorder="1" applyAlignment="1" applyProtection="1">
      <alignment horizontal="left" vertical="center" wrapText="1" indent="1"/>
      <protection locked="0"/>
    </xf>
    <xf numFmtId="0" fontId="72" fillId="0" borderId="0" xfId="0" applyFont="1" applyFill="1" applyAlignment="1">
      <alignment vertical="top"/>
    </xf>
    <xf numFmtId="0" fontId="72" fillId="0" borderId="15" xfId="0" applyFont="1" applyFill="1" applyBorder="1" applyAlignment="1">
      <alignment horizontal="left" vertical="center" wrapText="1" indent="1"/>
    </xf>
    <xf numFmtId="0" fontId="73" fillId="0" borderId="0" xfId="0" applyFont="1" applyFill="1" applyAlignment="1">
      <alignment vertical="top"/>
    </xf>
    <xf numFmtId="0" fontId="72" fillId="3" borderId="3" xfId="0" applyFont="1" applyFill="1" applyBorder="1" applyAlignment="1">
      <alignment horizontal="left" vertical="center" indent="1"/>
    </xf>
    <xf numFmtId="0" fontId="71" fillId="3" borderId="4" xfId="0" applyFont="1" applyFill="1" applyBorder="1" applyAlignment="1" applyProtection="1">
      <alignment horizontal="left" vertical="center" wrapText="1" indent="1"/>
      <protection locked="0"/>
    </xf>
    <xf numFmtId="0" fontId="71" fillId="3" borderId="4" xfId="0" applyFont="1" applyFill="1" applyBorder="1" applyAlignment="1" applyProtection="1">
      <alignment horizontal="center" vertical="center" wrapText="1"/>
      <protection locked="0"/>
    </xf>
    <xf numFmtId="0" fontId="72" fillId="0" borderId="0" xfId="0" applyFont="1" applyFill="1" applyAlignment="1">
      <alignment horizontal="center" vertical="top" wrapText="1"/>
    </xf>
    <xf numFmtId="0" fontId="54" fillId="0" borderId="0" xfId="0" applyFont="1" applyFill="1" applyAlignment="1">
      <alignment horizontal="right" vertical="top"/>
    </xf>
    <xf numFmtId="0" fontId="74" fillId="0" borderId="0" xfId="0" applyFont="1" applyFill="1" applyBorder="1" applyAlignment="1">
      <alignment horizontal="left" vertical="center"/>
    </xf>
    <xf numFmtId="0" fontId="75" fillId="0" borderId="0" xfId="0" applyFont="1" applyFill="1" applyBorder="1" applyAlignment="1">
      <alignment horizontal="center" vertical="center" wrapText="1"/>
    </xf>
    <xf numFmtId="3" fontId="75" fillId="0" borderId="0" xfId="0" applyNumberFormat="1" applyFont="1" applyFill="1" applyBorder="1" applyAlignment="1">
      <alignment horizontal="center" vertical="center" wrapText="1"/>
    </xf>
    <xf numFmtId="1" fontId="75" fillId="0" borderId="0" xfId="0" applyNumberFormat="1" applyFont="1" applyFill="1" applyBorder="1" applyAlignment="1">
      <alignment horizontal="right" vertical="center" wrapText="1"/>
    </xf>
    <xf numFmtId="0" fontId="72" fillId="0" borderId="0" xfId="0" applyFont="1" applyFill="1" applyAlignment="1">
      <alignment horizontal="center" vertical="center"/>
    </xf>
    <xf numFmtId="0" fontId="72" fillId="0" borderId="0" xfId="0" applyFont="1" applyFill="1" applyAlignment="1">
      <alignment horizontal="center" vertical="top"/>
    </xf>
    <xf numFmtId="0" fontId="76" fillId="0" borderId="0" xfId="0" applyFont="1" applyFill="1" applyAlignment="1">
      <alignment horizontal="center" vertical="top"/>
    </xf>
    <xf numFmtId="0" fontId="54" fillId="0" borderId="0" xfId="0" applyFont="1" applyFill="1" applyAlignment="1">
      <alignment horizontal="right" vertical="top" wrapText="1"/>
    </xf>
    <xf numFmtId="0" fontId="77" fillId="0" borderId="0" xfId="0" applyFont="1" applyFill="1" applyAlignment="1">
      <alignment vertical="center"/>
    </xf>
    <xf numFmtId="0" fontId="74" fillId="0" borderId="0" xfId="0" applyFont="1" applyFill="1" applyBorder="1" applyAlignment="1">
      <alignment horizontal="center" vertical="center"/>
    </xf>
    <xf numFmtId="0" fontId="77" fillId="0" borderId="0" xfId="0" applyFont="1" applyFill="1" applyAlignment="1">
      <alignment horizontal="center" vertical="center" wrapText="1"/>
    </xf>
    <xf numFmtId="0" fontId="78" fillId="0" borderId="0" xfId="0" applyFont="1" applyFill="1" applyAlignment="1">
      <alignment horizontal="center" vertical="top"/>
    </xf>
    <xf numFmtId="0" fontId="79" fillId="0" borderId="0" xfId="0" applyFont="1" applyFill="1" applyAlignment="1">
      <alignment vertical="center"/>
    </xf>
    <xf numFmtId="0" fontId="80" fillId="0" borderId="0" xfId="0" applyFont="1" applyFill="1" applyBorder="1" applyAlignment="1">
      <alignment horizontal="right" vertical="center" wrapText="1"/>
    </xf>
    <xf numFmtId="0" fontId="55" fillId="0" borderId="0" xfId="0" applyFont="1" applyFill="1" applyAlignment="1">
      <alignment horizontal="center" vertical="top" wrapText="1"/>
    </xf>
    <xf numFmtId="0" fontId="81" fillId="0" borderId="0" xfId="0" applyFont="1" applyFill="1" applyAlignment="1">
      <alignment vertical="center" wrapText="1"/>
    </xf>
    <xf numFmtId="0" fontId="82" fillId="0" borderId="0" xfId="0" applyFont="1" applyFill="1" applyAlignment="1">
      <alignment horizontal="right" vertical="center"/>
    </xf>
    <xf numFmtId="0" fontId="77" fillId="0" borderId="0" xfId="0" applyFont="1" applyFill="1" applyAlignment="1">
      <alignment horizontal="right" vertical="center" wrapText="1"/>
    </xf>
    <xf numFmtId="0" fontId="83" fillId="0" borderId="0" xfId="0" applyFont="1" applyFill="1" applyAlignment="1">
      <alignment horizontal="center" vertical="top"/>
    </xf>
    <xf numFmtId="9" fontId="78" fillId="0" borderId="0" xfId="1" applyFont="1" applyFill="1" applyAlignment="1">
      <alignment vertical="top" wrapText="1"/>
    </xf>
    <xf numFmtId="0" fontId="55" fillId="0" borderId="0" xfId="0" applyFont="1" applyFill="1" applyAlignment="1">
      <alignment vertical="top" wrapText="1"/>
    </xf>
    <xf numFmtId="0" fontId="54" fillId="0" borderId="0" xfId="0" applyFont="1" applyFill="1" applyAlignment="1">
      <alignment horizontal="center" vertical="center" wrapText="1"/>
    </xf>
    <xf numFmtId="0" fontId="84" fillId="0" borderId="0" xfId="6" applyFont="1" applyFill="1"/>
    <xf numFmtId="9" fontId="85" fillId="0" borderId="0" xfId="1" applyFont="1" applyFill="1" applyAlignment="1">
      <alignment horizontal="center" vertical="center" wrapText="1"/>
    </xf>
    <xf numFmtId="9" fontId="86" fillId="0" borderId="0" xfId="1" applyFont="1" applyFill="1" applyAlignment="1">
      <alignment horizontal="center" vertical="center" wrapText="1"/>
    </xf>
    <xf numFmtId="0" fontId="87" fillId="0" borderId="0" xfId="0" applyFont="1" applyFill="1" applyAlignment="1" applyProtection="1"/>
    <xf numFmtId="9" fontId="79" fillId="0" borderId="0" xfId="1" applyFont="1" applyFill="1" applyAlignment="1">
      <alignment horizontal="center" vertical="center" wrapText="1"/>
    </xf>
    <xf numFmtId="0" fontId="55" fillId="0" borderId="0" xfId="0" applyFont="1" applyFill="1" applyAlignment="1">
      <alignment horizontal="left" vertical="top"/>
    </xf>
    <xf numFmtId="0" fontId="54" fillId="0" borderId="0" xfId="0" applyFont="1" applyFill="1" applyAlignment="1">
      <alignment horizontal="left" vertical="top"/>
    </xf>
    <xf numFmtId="0" fontId="88" fillId="0" borderId="0" xfId="0" applyFont="1" applyFill="1"/>
    <xf numFmtId="0" fontId="77" fillId="0" borderId="0" xfId="0" applyFont="1" applyFill="1"/>
    <xf numFmtId="0" fontId="77" fillId="0" borderId="0" xfId="0" applyFont="1" applyFill="1" applyAlignment="1">
      <alignment vertical="top"/>
    </xf>
    <xf numFmtId="0" fontId="89" fillId="0" borderId="0" xfId="0" applyFont="1"/>
    <xf numFmtId="0" fontId="90" fillId="0" borderId="0" xfId="0" applyFont="1" applyAlignment="1">
      <alignment horizontal="left" vertical="center" indent="2"/>
    </xf>
    <xf numFmtId="0" fontId="2" fillId="0" borderId="0" xfId="0" applyFont="1"/>
    <xf numFmtId="0" fontId="90" fillId="0" borderId="0" xfId="0" applyFont="1" applyAlignment="1">
      <alignment horizontal="left" vertical="center" readingOrder="1"/>
    </xf>
    <xf numFmtId="0" fontId="77" fillId="0" borderId="0" xfId="0" applyFont="1"/>
    <xf numFmtId="0" fontId="91" fillId="0" borderId="0" xfId="0" applyFont="1" applyAlignment="1">
      <alignment horizontal="left" vertical="center" readingOrder="1"/>
    </xf>
    <xf numFmtId="0" fontId="65" fillId="3" borderId="46" xfId="0" applyFont="1" applyFill="1" applyBorder="1" applyAlignment="1">
      <alignment horizontal="center" vertical="center"/>
    </xf>
    <xf numFmtId="0" fontId="65" fillId="3" borderId="0" xfId="0" applyFont="1" applyFill="1" applyBorder="1" applyAlignment="1">
      <alignment horizontal="center" vertical="center"/>
    </xf>
    <xf numFmtId="0" fontId="65" fillId="3" borderId="52" xfId="0" applyFont="1" applyFill="1" applyBorder="1" applyAlignment="1">
      <alignment horizontal="center" vertical="center"/>
    </xf>
    <xf numFmtId="0" fontId="92" fillId="0" borderId="0" xfId="0" applyFont="1" applyAlignment="1">
      <alignment horizontal="left" vertical="top" readingOrder="1"/>
    </xf>
    <xf numFmtId="0" fontId="90" fillId="0" borderId="0" xfId="0" applyFont="1" applyAlignment="1">
      <alignment horizontal="left" vertical="center" indent="1" readingOrder="1"/>
    </xf>
    <xf numFmtId="0" fontId="77" fillId="6" borderId="0" xfId="0" applyFont="1" applyFill="1"/>
    <xf numFmtId="0" fontId="93" fillId="2" borderId="17" xfId="0" applyFont="1" applyFill="1" applyBorder="1" applyAlignment="1">
      <alignment horizontal="center" vertical="center"/>
    </xf>
    <xf numFmtId="0" fontId="2" fillId="6" borderId="0" xfId="0" applyFont="1" applyFill="1"/>
    <xf numFmtId="43" fontId="94" fillId="0" borderId="0" xfId="7" applyFont="1" applyFill="1" applyAlignment="1">
      <alignment horizontal="center" vertical="center" readingOrder="1"/>
    </xf>
    <xf numFmtId="164" fontId="64" fillId="0" borderId="0" xfId="0" applyNumberFormat="1" applyFont="1" applyFill="1" applyAlignment="1">
      <alignment horizontal="left" vertical="top"/>
    </xf>
    <xf numFmtId="0" fontId="93" fillId="6" borderId="0" xfId="0" applyFont="1" applyFill="1"/>
    <xf numFmtId="0" fontId="93" fillId="3" borderId="17" xfId="0" applyFont="1" applyFill="1" applyBorder="1" applyAlignment="1">
      <alignment horizontal="center"/>
    </xf>
    <xf numFmtId="0" fontId="62" fillId="6" borderId="0" xfId="0" applyFont="1" applyFill="1"/>
    <xf numFmtId="0" fontId="77" fillId="3" borderId="17" xfId="0" applyFont="1" applyFill="1" applyBorder="1" applyAlignment="1">
      <alignment horizontal="center"/>
    </xf>
    <xf numFmtId="1" fontId="94" fillId="0" borderId="0" xfId="7" applyNumberFormat="1" applyFont="1" applyFill="1" applyBorder="1" applyAlignment="1">
      <alignment horizontal="center"/>
    </xf>
    <xf numFmtId="164" fontId="95" fillId="0" borderId="0" xfId="0" applyNumberFormat="1" applyFont="1" applyFill="1" applyAlignment="1">
      <alignment horizontal="left" vertical="top"/>
    </xf>
    <xf numFmtId="0" fontId="77" fillId="3" borderId="0" xfId="0" applyFont="1" applyFill="1" applyBorder="1" applyAlignment="1">
      <alignment horizontal="center"/>
    </xf>
    <xf numFmtId="0" fontId="2" fillId="0" borderId="0" xfId="0" applyFont="1" applyAlignment="1">
      <alignment horizontal="center"/>
    </xf>
    <xf numFmtId="0" fontId="96" fillId="0" borderId="0" xfId="0" applyFont="1"/>
    <xf numFmtId="0" fontId="77" fillId="0" borderId="0" xfId="0" applyFont="1" applyAlignment="1">
      <alignment horizontal="left" indent="1"/>
    </xf>
    <xf numFmtId="0" fontId="2" fillId="0" borderId="0" xfId="0" applyFont="1" applyAlignment="1">
      <alignment vertical="top"/>
    </xf>
    <xf numFmtId="0" fontId="2" fillId="0" borderId="0" xfId="0" quotePrefix="1" applyFont="1"/>
    <xf numFmtId="167" fontId="2" fillId="0" borderId="0" xfId="7" applyNumberFormat="1" applyFont="1"/>
    <xf numFmtId="0" fontId="91" fillId="0" borderId="0" xfId="0" applyFont="1" applyAlignment="1">
      <alignment horizontal="left" vertical="top" indent="2"/>
    </xf>
    <xf numFmtId="9" fontId="2" fillId="0" borderId="0" xfId="1" quotePrefix="1" applyFont="1"/>
    <xf numFmtId="0" fontId="77" fillId="3" borderId="0" xfId="0" applyFont="1" applyFill="1" applyBorder="1" applyAlignment="1">
      <alignment horizontal="right"/>
    </xf>
    <xf numFmtId="0" fontId="77" fillId="3" borderId="26" xfId="0" applyFont="1" applyFill="1" applyBorder="1" applyAlignment="1">
      <alignment horizontal="center"/>
    </xf>
    <xf numFmtId="0" fontId="77" fillId="3" borderId="54" xfId="0" applyFont="1" applyFill="1" applyBorder="1" applyAlignment="1">
      <alignment horizontal="center"/>
    </xf>
    <xf numFmtId="0" fontId="59" fillId="0" borderId="0" xfId="0" applyFont="1" applyAlignment="1">
      <alignment horizontal="center"/>
    </xf>
    <xf numFmtId="0" fontId="2" fillId="0" borderId="0" xfId="0" applyFont="1" applyAlignment="1">
      <alignment horizontal="left" vertical="top"/>
    </xf>
    <xf numFmtId="1" fontId="94" fillId="0" borderId="0" xfId="7" applyNumberFormat="1" applyFont="1" applyFill="1" applyBorder="1" applyAlignment="1">
      <alignment horizontal="center" vertical="center"/>
    </xf>
    <xf numFmtId="0" fontId="50" fillId="0" borderId="0" xfId="0" applyFont="1" applyAlignment="1">
      <alignment horizontal="center"/>
    </xf>
    <xf numFmtId="0" fontId="2" fillId="0" borderId="0" xfId="0" applyFont="1" applyAlignment="1">
      <alignment horizontal="left" indent="2"/>
    </xf>
    <xf numFmtId="0" fontId="90" fillId="0" borderId="0" xfId="0" applyFont="1" applyAlignment="1">
      <alignment horizontal="left" vertical="top" wrapText="1" readingOrder="1"/>
    </xf>
    <xf numFmtId="0" fontId="93" fillId="6" borderId="52" xfId="0" applyFont="1" applyFill="1" applyBorder="1" applyAlignment="1">
      <alignment horizontal="left" vertical="center" wrapText="1"/>
    </xf>
    <xf numFmtId="9" fontId="77" fillId="3" borderId="17" xfId="1" applyFont="1" applyFill="1" applyBorder="1" applyAlignment="1">
      <alignment horizontal="center"/>
    </xf>
    <xf numFmtId="0" fontId="50" fillId="0" borderId="0" xfId="0" applyFont="1" applyFill="1" applyAlignment="1">
      <alignment horizontal="center"/>
    </xf>
    <xf numFmtId="0" fontId="50" fillId="0" borderId="0" xfId="0" applyFont="1"/>
    <xf numFmtId="0" fontId="77" fillId="0" borderId="0" xfId="0" applyFont="1" applyAlignment="1"/>
    <xf numFmtId="0" fontId="65" fillId="0" borderId="0" xfId="0" applyFont="1" applyFill="1" applyBorder="1" applyAlignment="1">
      <alignment horizontal="center" vertical="center"/>
    </xf>
    <xf numFmtId="0" fontId="65" fillId="3" borderId="17" xfId="0" applyFont="1" applyFill="1" applyBorder="1" applyAlignment="1">
      <alignment horizontal="center" vertical="center"/>
    </xf>
    <xf numFmtId="0" fontId="93" fillId="0" borderId="0" xfId="0" applyFont="1" applyFill="1" applyBorder="1" applyAlignment="1">
      <alignment horizontal="center" vertical="center"/>
    </xf>
    <xf numFmtId="0" fontId="2" fillId="0" borderId="0" xfId="0" applyFont="1" applyAlignment="1">
      <alignment horizontal="left"/>
    </xf>
    <xf numFmtId="0" fontId="2" fillId="0" borderId="0" xfId="0" applyFont="1" applyAlignment="1"/>
    <xf numFmtId="167" fontId="98" fillId="0" borderId="17" xfId="7" applyNumberFormat="1" applyFont="1" applyFill="1" applyBorder="1" applyAlignment="1" applyProtection="1">
      <alignment horizontal="center" vertical="center" wrapText="1"/>
      <protection locked="0"/>
    </xf>
    <xf numFmtId="0" fontId="99" fillId="0" borderId="0" xfId="0" quotePrefix="1" applyFont="1"/>
    <xf numFmtId="0" fontId="92" fillId="0" borderId="0" xfId="0" applyFont="1" applyAlignment="1">
      <alignment horizontal="left" vertical="center" indent="1" readingOrder="1"/>
    </xf>
    <xf numFmtId="0" fontId="91" fillId="3" borderId="0" xfId="0" applyFont="1" applyFill="1" applyBorder="1" applyAlignment="1">
      <alignment horizontal="right"/>
    </xf>
    <xf numFmtId="166" fontId="51" fillId="6" borderId="17" xfId="7" applyNumberFormat="1" applyFont="1" applyFill="1" applyBorder="1" applyProtection="1"/>
    <xf numFmtId="0" fontId="100" fillId="0" borderId="0" xfId="0" applyFont="1" applyAlignment="1">
      <alignment horizontal="left" vertical="center" indent="1" readingOrder="1"/>
    </xf>
    <xf numFmtId="0" fontId="2" fillId="0" borderId="0" xfId="0" applyFont="1" applyFill="1" applyAlignment="1">
      <alignment horizontal="center"/>
    </xf>
    <xf numFmtId="0" fontId="65" fillId="0" borderId="0" xfId="0" applyFont="1" applyAlignment="1">
      <alignment horizontal="left"/>
    </xf>
    <xf numFmtId="0" fontId="101" fillId="0" borderId="0" xfId="0" applyFont="1" applyAlignment="1">
      <alignment horizontal="left"/>
    </xf>
    <xf numFmtId="167" fontId="51" fillId="6" borderId="17" xfId="7" applyNumberFormat="1" applyFont="1" applyFill="1" applyBorder="1" applyProtection="1"/>
    <xf numFmtId="0" fontId="93" fillId="0" borderId="0" xfId="0" applyFont="1" applyAlignment="1">
      <alignment horizontal="center" vertical="top"/>
    </xf>
    <xf numFmtId="0" fontId="2" fillId="0" borderId="0" xfId="0" applyFont="1" applyAlignment="1">
      <alignment vertical="center"/>
    </xf>
    <xf numFmtId="0" fontId="77" fillId="0" borderId="0" xfId="0" applyFont="1" applyFill="1" applyBorder="1" applyAlignment="1">
      <alignment horizontal="center"/>
    </xf>
    <xf numFmtId="167" fontId="2" fillId="6" borderId="17" xfId="7" applyNumberFormat="1" applyFont="1" applyFill="1" applyBorder="1" applyProtection="1"/>
    <xf numFmtId="0" fontId="93" fillId="0" borderId="0" xfId="0" applyFont="1" applyAlignment="1">
      <alignment vertical="top"/>
    </xf>
    <xf numFmtId="0" fontId="2" fillId="0" borderId="0" xfId="0" applyFont="1" applyFill="1"/>
    <xf numFmtId="0" fontId="90" fillId="0" borderId="0" xfId="0" applyFont="1" applyAlignment="1">
      <alignment horizontal="left" vertical="center" indent="3" readingOrder="1"/>
    </xf>
    <xf numFmtId="0" fontId="77" fillId="6" borderId="0" xfId="0" applyFont="1" applyFill="1" applyAlignment="1">
      <alignment horizontal="right"/>
    </xf>
    <xf numFmtId="165" fontId="77" fillId="3" borderId="17" xfId="0" applyNumberFormat="1" applyFont="1" applyFill="1" applyBorder="1" applyAlignment="1">
      <alignment horizontal="center"/>
    </xf>
    <xf numFmtId="0" fontId="93" fillId="0" borderId="0" xfId="0" applyFont="1" applyAlignment="1">
      <alignment horizontal="center" vertical="center"/>
    </xf>
    <xf numFmtId="0" fontId="102" fillId="0" borderId="0" xfId="0" applyFont="1" applyBorder="1" applyAlignment="1">
      <alignment horizontal="left" vertical="center"/>
    </xf>
    <xf numFmtId="43" fontId="103" fillId="0" borderId="0" xfId="7" applyFont="1"/>
    <xf numFmtId="0" fontId="93" fillId="6" borderId="0" xfId="0" applyFont="1" applyFill="1" applyAlignment="1">
      <alignment horizontal="left"/>
    </xf>
    <xf numFmtId="0" fontId="77" fillId="6" borderId="17" xfId="0" applyFont="1" applyFill="1" applyBorder="1" applyAlignment="1">
      <alignment horizontal="center"/>
    </xf>
    <xf numFmtId="0" fontId="51" fillId="0" borderId="0" xfId="0" applyFont="1" applyAlignment="1">
      <alignment vertical="top"/>
    </xf>
    <xf numFmtId="0" fontId="77" fillId="6" borderId="0" xfId="0" applyFont="1" applyFill="1" applyAlignment="1">
      <alignment horizontal="left"/>
    </xf>
    <xf numFmtId="0" fontId="93" fillId="6" borderId="0" xfId="0" applyFont="1" applyFill="1" applyBorder="1" applyAlignment="1">
      <alignment horizontal="left"/>
    </xf>
    <xf numFmtId="9" fontId="93" fillId="6" borderId="17" xfId="1" applyFont="1" applyFill="1" applyBorder="1" applyAlignment="1">
      <alignment horizontal="center"/>
    </xf>
    <xf numFmtId="0" fontId="101" fillId="6" borderId="0" xfId="0" applyFont="1" applyFill="1"/>
    <xf numFmtId="0" fontId="91" fillId="0" borderId="0" xfId="0" applyFont="1"/>
    <xf numFmtId="0" fontId="70" fillId="4" borderId="18" xfId="0" applyFont="1" applyFill="1" applyBorder="1" applyAlignment="1">
      <alignment horizontal="center" vertical="center" wrapText="1"/>
    </xf>
    <xf numFmtId="0" fontId="70" fillId="4" borderId="42" xfId="0" applyFont="1" applyFill="1" applyBorder="1" applyAlignment="1">
      <alignment horizontal="center" vertical="center" wrapText="1"/>
    </xf>
    <xf numFmtId="0" fontId="70" fillId="4" borderId="19" xfId="0" applyFont="1" applyFill="1" applyBorder="1" applyAlignment="1">
      <alignment horizontal="center" vertical="center" wrapText="1"/>
    </xf>
    <xf numFmtId="0" fontId="70" fillId="4" borderId="47" xfId="0" applyFont="1" applyFill="1" applyBorder="1" applyAlignment="1">
      <alignment horizontal="center" vertical="center" wrapText="1"/>
    </xf>
    <xf numFmtId="0" fontId="70" fillId="4" borderId="20" xfId="0" applyFont="1" applyFill="1" applyBorder="1" applyAlignment="1">
      <alignment horizontal="center" vertical="center" wrapText="1"/>
    </xf>
    <xf numFmtId="0" fontId="71" fillId="0" borderId="21" xfId="0" applyFont="1" applyFill="1" applyBorder="1" applyAlignment="1" applyProtection="1">
      <alignment horizontal="center" vertical="center" wrapText="1"/>
      <protection locked="0"/>
    </xf>
    <xf numFmtId="0" fontId="71" fillId="0" borderId="17" xfId="0" applyFont="1" applyFill="1" applyBorder="1" applyAlignment="1" applyProtection="1">
      <alignment horizontal="left" vertical="center" wrapText="1" indent="1"/>
      <protection locked="0"/>
    </xf>
    <xf numFmtId="0" fontId="71" fillId="0" borderId="17" xfId="0" applyFont="1" applyFill="1" applyBorder="1" applyAlignment="1" applyProtection="1">
      <alignment horizontal="center" vertical="center" wrapText="1"/>
      <protection locked="0"/>
    </xf>
    <xf numFmtId="0" fontId="71" fillId="0" borderId="48" xfId="0" applyFont="1" applyFill="1" applyBorder="1" applyAlignment="1" applyProtection="1">
      <alignment horizontal="left" vertical="center" wrapText="1" indent="1"/>
      <protection locked="0"/>
    </xf>
    <xf numFmtId="0" fontId="71" fillId="0" borderId="22" xfId="0" applyFont="1" applyFill="1" applyBorder="1" applyAlignment="1" applyProtection="1">
      <alignment horizontal="center" vertical="center" wrapText="1"/>
      <protection locked="0"/>
    </xf>
    <xf numFmtId="0" fontId="70" fillId="0" borderId="0" xfId="0" applyFont="1"/>
    <xf numFmtId="0" fontId="105" fillId="0" borderId="0" xfId="0" applyFont="1" applyFill="1" applyBorder="1" applyAlignment="1">
      <alignment horizontal="center"/>
    </xf>
    <xf numFmtId="0" fontId="71" fillId="0" borderId="26" xfId="0" applyFont="1" applyFill="1" applyBorder="1" applyAlignment="1" applyProtection="1">
      <alignment horizontal="center" vertical="center" wrapText="1"/>
      <protection locked="0"/>
    </xf>
    <xf numFmtId="0" fontId="71" fillId="0" borderId="43" xfId="0" applyFont="1" applyFill="1" applyBorder="1" applyAlignment="1" applyProtection="1">
      <alignment horizontal="left" vertical="center" wrapText="1" indent="1"/>
      <protection locked="0"/>
    </xf>
    <xf numFmtId="0" fontId="71" fillId="0" borderId="72" xfId="0" applyFont="1" applyFill="1" applyBorder="1" applyAlignment="1" applyProtection="1">
      <alignment horizontal="left" vertical="center" wrapText="1" indent="1"/>
      <protection locked="0"/>
    </xf>
    <xf numFmtId="0" fontId="71" fillId="0" borderId="73" xfId="0" applyFont="1" applyFill="1" applyBorder="1" applyAlignment="1" applyProtection="1">
      <alignment horizontal="center" vertical="center" wrapText="1"/>
      <protection locked="0"/>
    </xf>
    <xf numFmtId="0" fontId="106" fillId="5" borderId="23" xfId="0" applyFont="1" applyFill="1" applyBorder="1" applyAlignment="1" applyProtection="1">
      <alignment horizontal="left" vertical="center"/>
    </xf>
    <xf numFmtId="0" fontId="106" fillId="5" borderId="31" xfId="0" applyFont="1" applyFill="1" applyBorder="1" applyAlignment="1" applyProtection="1">
      <alignment horizontal="left" vertical="center"/>
    </xf>
    <xf numFmtId="0" fontId="71" fillId="5" borderId="24" xfId="0" applyFont="1" applyFill="1" applyBorder="1" applyAlignment="1" applyProtection="1">
      <alignment horizontal="left" vertical="center" wrapText="1" indent="1"/>
    </xf>
    <xf numFmtId="0" fontId="71" fillId="5" borderId="49" xfId="0" applyFont="1" applyFill="1" applyBorder="1" applyAlignment="1" applyProtection="1">
      <alignment horizontal="left" vertical="center" wrapText="1" indent="1"/>
    </xf>
    <xf numFmtId="0" fontId="71" fillId="5" borderId="25" xfId="0" applyFont="1" applyFill="1" applyBorder="1" applyAlignment="1" applyProtection="1">
      <alignment horizontal="center" vertical="center" wrapText="1"/>
    </xf>
    <xf numFmtId="0" fontId="107" fillId="0" borderId="0" xfId="0" applyFont="1" applyAlignment="1">
      <alignment vertical="center"/>
    </xf>
    <xf numFmtId="0" fontId="108" fillId="0" borderId="0" xfId="0" applyFont="1" applyAlignment="1">
      <alignment horizontal="left" vertical="center"/>
    </xf>
    <xf numFmtId="0" fontId="109" fillId="0" borderId="0" xfId="0" applyFont="1" applyAlignment="1">
      <alignment horizontal="left" vertical="center" readingOrder="1"/>
    </xf>
    <xf numFmtId="0" fontId="51" fillId="0" borderId="0" xfId="0" applyFont="1" applyAlignment="1">
      <alignment horizontal="center"/>
    </xf>
    <xf numFmtId="0" fontId="111" fillId="0" borderId="0" xfId="0" applyFont="1" applyAlignment="1">
      <alignment horizontal="left" vertical="center" indent="4" readingOrder="1"/>
    </xf>
    <xf numFmtId="0" fontId="57" fillId="0" borderId="0" xfId="0" applyFont="1" applyAlignment="1">
      <alignment horizontal="left" vertical="top"/>
    </xf>
    <xf numFmtId="0" fontId="59" fillId="0" borderId="0" xfId="0" applyFont="1" applyAlignment="1">
      <alignment horizontal="left" vertical="top"/>
    </xf>
    <xf numFmtId="0" fontId="116" fillId="0" borderId="0" xfId="0" applyFont="1" applyAlignment="1">
      <alignment horizontal="left" vertical="center" readingOrder="1"/>
    </xf>
    <xf numFmtId="0" fontId="2" fillId="3" borderId="0" xfId="0" applyFont="1" applyFill="1"/>
    <xf numFmtId="0" fontId="59" fillId="0" borderId="0" xfId="0" applyFont="1" applyAlignment="1">
      <alignment horizontal="left" vertical="center" readingOrder="1"/>
    </xf>
    <xf numFmtId="0" fontId="113" fillId="0" borderId="0" xfId="0" applyFont="1" applyAlignment="1">
      <alignment horizontal="left" vertical="center" readingOrder="1"/>
    </xf>
    <xf numFmtId="0" fontId="2" fillId="0" borderId="0" xfId="0" applyFont="1" applyAlignment="1">
      <alignment horizontal="left" vertical="center" readingOrder="1"/>
    </xf>
    <xf numFmtId="0" fontId="117" fillId="0" borderId="0" xfId="0" applyFont="1" applyAlignment="1">
      <alignment horizontal="left" vertical="center" readingOrder="1"/>
    </xf>
    <xf numFmtId="0" fontId="115" fillId="0" borderId="0" xfId="0" applyFont="1" applyAlignment="1">
      <alignment horizontal="left" vertical="center" readingOrder="1"/>
    </xf>
    <xf numFmtId="0" fontId="119" fillId="0" borderId="0" xfId="0" applyFont="1"/>
    <xf numFmtId="0" fontId="113" fillId="0" borderId="0" xfId="0" applyFont="1" applyAlignment="1">
      <alignment horizontal="left" vertical="center" indent="2" readingOrder="1"/>
    </xf>
    <xf numFmtId="0" fontId="113" fillId="0" borderId="0" xfId="0" applyFont="1" applyAlignment="1">
      <alignment horizontal="left" vertical="center" indent="4" readingOrder="1"/>
    </xf>
    <xf numFmtId="0" fontId="2" fillId="0" borderId="0" xfId="0" applyFont="1" applyAlignment="1">
      <alignment horizontal="left" indent="1"/>
    </xf>
    <xf numFmtId="0" fontId="113" fillId="0" borderId="0" xfId="0" applyFont="1" applyAlignment="1">
      <alignment horizontal="left" vertical="center" indent="1" readingOrder="1"/>
    </xf>
    <xf numFmtId="0" fontId="118" fillId="0" borderId="0" xfId="0" applyFont="1" applyAlignment="1">
      <alignment horizontal="left" vertical="center" readingOrder="1"/>
    </xf>
    <xf numFmtId="0" fontId="118" fillId="0" borderId="0" xfId="0" applyFont="1" applyAlignment="1">
      <alignment horizontal="left" vertical="center" indent="4" readingOrder="1"/>
    </xf>
    <xf numFmtId="0" fontId="2" fillId="0" borderId="0" xfId="0" applyFont="1" applyAlignment="1">
      <alignment horizontal="left" vertical="center" indent="4"/>
    </xf>
    <xf numFmtId="0" fontId="121" fillId="0" borderId="0" xfId="0" applyFont="1" applyAlignment="1">
      <alignment horizontal="left" vertical="center" indent="4"/>
    </xf>
    <xf numFmtId="0" fontId="122" fillId="5" borderId="0" xfId="0" applyFont="1" applyFill="1" applyAlignment="1">
      <alignment horizontal="left" vertical="center" indent="4"/>
    </xf>
    <xf numFmtId="0" fontId="2" fillId="5" borderId="0" xfId="0" applyFont="1" applyFill="1" applyAlignment="1">
      <alignment horizontal="left" vertical="center" indent="4"/>
    </xf>
    <xf numFmtId="0" fontId="123" fillId="5" borderId="0" xfId="0" applyFont="1" applyFill="1" applyAlignment="1">
      <alignment horizontal="left" vertical="center" indent="4"/>
    </xf>
    <xf numFmtId="0" fontId="77" fillId="5" borderId="0" xfId="0" applyFont="1" applyFill="1" applyAlignment="1">
      <alignment horizontal="left" vertical="center" indent="4"/>
    </xf>
    <xf numFmtId="0" fontId="119" fillId="0" borderId="0" xfId="0" applyFont="1" applyAlignment="1">
      <alignment horizontal="left" vertical="center" indent="4"/>
    </xf>
    <xf numFmtId="0" fontId="77" fillId="0" borderId="0" xfId="0" applyFont="1" applyAlignment="1">
      <alignment horizontal="left" vertical="center" indent="4"/>
    </xf>
    <xf numFmtId="0" fontId="101" fillId="0" borderId="0" xfId="0" applyFont="1"/>
    <xf numFmtId="0" fontId="124" fillId="0" borderId="0" xfId="0" applyFont="1"/>
    <xf numFmtId="0" fontId="70" fillId="3" borderId="55" xfId="0" applyFont="1" applyFill="1" applyBorder="1" applyAlignment="1">
      <alignment horizontal="center" vertical="center"/>
    </xf>
    <xf numFmtId="0" fontId="70" fillId="3" borderId="56" xfId="0" applyFont="1" applyFill="1" applyBorder="1" applyAlignment="1">
      <alignment horizontal="center" vertical="center" wrapText="1"/>
    </xf>
    <xf numFmtId="0" fontId="70" fillId="3" borderId="57" xfId="0" applyFont="1" applyFill="1" applyBorder="1" applyAlignment="1">
      <alignment horizontal="center" vertical="center" wrapText="1"/>
    </xf>
    <xf numFmtId="0" fontId="125" fillId="3" borderId="53" xfId="0" applyFont="1" applyFill="1" applyBorder="1" applyAlignment="1">
      <alignment horizontal="center" vertical="center" wrapText="1"/>
    </xf>
    <xf numFmtId="0" fontId="70" fillId="3" borderId="53" xfId="0" applyFont="1" applyFill="1" applyBorder="1" applyAlignment="1">
      <alignment horizontal="center" vertical="center" wrapText="1"/>
    </xf>
    <xf numFmtId="0" fontId="125" fillId="3" borderId="58" xfId="0" applyFont="1" applyFill="1" applyBorder="1" applyAlignment="1">
      <alignment horizontal="center" vertical="center" wrapText="1"/>
    </xf>
    <xf numFmtId="0" fontId="70" fillId="3" borderId="55" xfId="0" applyFont="1" applyFill="1" applyBorder="1" applyAlignment="1">
      <alignment horizontal="center" vertical="center" wrapText="1"/>
    </xf>
    <xf numFmtId="3" fontId="71" fillId="0" borderId="59" xfId="0" applyNumberFormat="1" applyFont="1" applyBorder="1" applyAlignment="1" applyProtection="1">
      <alignment horizontal="center" vertical="center" wrapText="1"/>
      <protection locked="0"/>
    </xf>
    <xf numFmtId="3" fontId="71" fillId="0" borderId="18" xfId="0" applyNumberFormat="1" applyFont="1" applyBorder="1" applyAlignment="1" applyProtection="1">
      <alignment horizontal="center" vertical="center" wrapText="1"/>
      <protection locked="0"/>
    </xf>
    <xf numFmtId="0" fontId="71" fillId="0" borderId="19" xfId="0" applyFont="1" applyBorder="1" applyAlignment="1" applyProtection="1">
      <alignment horizontal="center" vertical="center" wrapText="1"/>
      <protection locked="0"/>
    </xf>
    <xf numFmtId="3" fontId="77" fillId="3" borderId="19" xfId="0" applyNumberFormat="1" applyFont="1" applyFill="1" applyBorder="1" applyAlignment="1">
      <alignment horizontal="center"/>
    </xf>
    <xf numFmtId="3" fontId="77" fillId="3" borderId="20" xfId="0" applyNumberFormat="1" applyFont="1" applyFill="1" applyBorder="1" applyAlignment="1">
      <alignment horizontal="center"/>
    </xf>
    <xf numFmtId="9" fontId="77" fillId="3" borderId="60" xfId="1" applyFont="1" applyFill="1" applyBorder="1" applyAlignment="1">
      <alignment horizontal="center"/>
    </xf>
    <xf numFmtId="3" fontId="71" fillId="0" borderId="60" xfId="0" applyNumberFormat="1" applyFont="1" applyBorder="1" applyAlignment="1" applyProtection="1">
      <alignment horizontal="center" vertical="center" wrapText="1"/>
      <protection locked="0"/>
    </xf>
    <xf numFmtId="3" fontId="71" fillId="0" borderId="21" xfId="0" applyNumberFormat="1" applyFont="1" applyBorder="1" applyAlignment="1" applyProtection="1">
      <alignment horizontal="center" vertical="center" wrapText="1"/>
      <protection locked="0"/>
    </xf>
    <xf numFmtId="0" fontId="71" fillId="0" borderId="17" xfId="0" applyFont="1" applyBorder="1" applyAlignment="1" applyProtection="1">
      <alignment horizontal="center" vertical="center" wrapText="1"/>
      <protection locked="0"/>
    </xf>
    <xf numFmtId="3" fontId="77" fillId="3" borderId="17" xfId="0" applyNumberFormat="1" applyFont="1" applyFill="1" applyBorder="1" applyAlignment="1">
      <alignment horizontal="center"/>
    </xf>
    <xf numFmtId="3" fontId="77" fillId="3" borderId="22" xfId="0" applyNumberFormat="1" applyFont="1" applyFill="1" applyBorder="1" applyAlignment="1">
      <alignment horizontal="center"/>
    </xf>
    <xf numFmtId="0" fontId="71" fillId="0" borderId="60" xfId="0" applyFont="1" applyBorder="1" applyAlignment="1" applyProtection="1">
      <alignment horizontal="center" vertical="center" wrapText="1"/>
      <protection locked="0"/>
    </xf>
    <xf numFmtId="0" fontId="71" fillId="0" borderId="17" xfId="0" applyFont="1" applyBorder="1" applyAlignment="1" applyProtection="1">
      <alignment horizontal="left" vertical="center" wrapText="1" indent="1"/>
      <protection locked="0"/>
    </xf>
    <xf numFmtId="0" fontId="106" fillId="5" borderId="61" xfId="0" applyFont="1" applyFill="1" applyBorder="1" applyAlignment="1">
      <alignment vertical="center"/>
    </xf>
    <xf numFmtId="0" fontId="106" fillId="5" borderId="62" xfId="0" applyFont="1" applyFill="1" applyBorder="1" applyAlignment="1">
      <alignment vertical="center"/>
    </xf>
    <xf numFmtId="0" fontId="106" fillId="5" borderId="63" xfId="0" applyFont="1" applyFill="1" applyBorder="1" applyAlignment="1">
      <alignment vertical="center"/>
    </xf>
    <xf numFmtId="0" fontId="106" fillId="5" borderId="64" xfId="0" applyFont="1" applyFill="1" applyBorder="1" applyAlignment="1">
      <alignment vertical="center"/>
    </xf>
    <xf numFmtId="0" fontId="106" fillId="5" borderId="65" xfId="0" applyFont="1" applyFill="1" applyBorder="1" applyAlignment="1">
      <alignment vertical="center"/>
    </xf>
    <xf numFmtId="0" fontId="93" fillId="0" borderId="0" xfId="0" applyFont="1" applyAlignment="1">
      <alignment horizontal="left"/>
    </xf>
    <xf numFmtId="0" fontId="49" fillId="0" borderId="0" xfId="0" applyFont="1"/>
    <xf numFmtId="0" fontId="124" fillId="0" borderId="0" xfId="0" applyFont="1" applyAlignment="1"/>
    <xf numFmtId="164" fontId="64" fillId="6" borderId="0" xfId="0" applyNumberFormat="1" applyFont="1" applyFill="1" applyAlignment="1" applyProtection="1">
      <alignment horizontal="left" vertical="top" wrapText="1"/>
      <protection locked="0"/>
    </xf>
    <xf numFmtId="0" fontId="51" fillId="0" borderId="0" xfId="0" applyFont="1"/>
    <xf numFmtId="0" fontId="127" fillId="7" borderId="28" xfId="0" applyFont="1" applyFill="1" applyBorder="1" applyAlignment="1">
      <alignment horizontal="center"/>
    </xf>
    <xf numFmtId="0" fontId="127" fillId="7" borderId="29" xfId="0" applyFont="1" applyFill="1" applyBorder="1" applyAlignment="1">
      <alignment horizontal="center"/>
    </xf>
    <xf numFmtId="0" fontId="127" fillId="8" borderId="29" xfId="0" applyFont="1" applyFill="1" applyBorder="1" applyAlignment="1">
      <alignment horizontal="center"/>
    </xf>
    <xf numFmtId="0" fontId="127" fillId="8" borderId="30" xfId="0" applyFont="1" applyFill="1" applyBorder="1" applyAlignment="1">
      <alignment horizontal="center"/>
    </xf>
    <xf numFmtId="0" fontId="51" fillId="5" borderId="32" xfId="0" applyFont="1" applyFill="1" applyBorder="1" applyAlignment="1">
      <alignment horizontal="center" vertical="center" wrapText="1"/>
    </xf>
    <xf numFmtId="0" fontId="51" fillId="5" borderId="35" xfId="0" applyFont="1" applyFill="1" applyBorder="1" applyAlignment="1">
      <alignment horizontal="center" vertical="center" wrapText="1"/>
    </xf>
    <xf numFmtId="0" fontId="51" fillId="5" borderId="38" xfId="0" applyFont="1" applyFill="1" applyBorder="1" applyAlignment="1">
      <alignment horizontal="center" vertical="center" wrapText="1"/>
    </xf>
    <xf numFmtId="0" fontId="51" fillId="5" borderId="40" xfId="0" applyFont="1" applyFill="1" applyBorder="1" applyAlignment="1">
      <alignment horizontal="center" vertical="center" wrapText="1"/>
    </xf>
    <xf numFmtId="0" fontId="101" fillId="0" borderId="0" xfId="0" applyFont="1" applyAlignment="1">
      <alignment horizontal="center" vertical="center"/>
    </xf>
    <xf numFmtId="0" fontId="71" fillId="0" borderId="33" xfId="0" applyFont="1" applyFill="1" applyBorder="1" applyAlignment="1" applyProtection="1">
      <alignment horizontal="left" vertical="center" wrapText="1" indent="1"/>
      <protection locked="0"/>
    </xf>
    <xf numFmtId="0" fontId="71" fillId="0" borderId="36" xfId="0" applyFont="1" applyFill="1" applyBorder="1" applyAlignment="1" applyProtection="1">
      <alignment horizontal="left" vertical="center" wrapText="1" indent="1"/>
      <protection locked="0"/>
    </xf>
    <xf numFmtId="0" fontId="71" fillId="5" borderId="39" xfId="0" applyFont="1" applyFill="1" applyBorder="1" applyAlignment="1" applyProtection="1">
      <alignment horizontal="center" vertical="center" wrapText="1"/>
    </xf>
    <xf numFmtId="0" fontId="71" fillId="5" borderId="27" xfId="0" applyFont="1" applyFill="1" applyBorder="1" applyAlignment="1" applyProtection="1">
      <alignment horizontal="left" vertical="center" wrapText="1" indent="1"/>
    </xf>
    <xf numFmtId="0" fontId="71" fillId="5" borderId="44" xfId="0" applyFont="1" applyFill="1" applyBorder="1" applyAlignment="1" applyProtection="1">
      <alignment horizontal="center" vertical="center" wrapText="1"/>
    </xf>
    <xf numFmtId="0" fontId="71" fillId="5" borderId="51" xfId="0" applyFont="1" applyFill="1" applyBorder="1" applyAlignment="1" applyProtection="1">
      <alignment horizontal="left" vertical="center" wrapText="1" indent="1"/>
    </xf>
    <xf numFmtId="0" fontId="71" fillId="5" borderId="68" xfId="0" applyFont="1" applyFill="1" applyBorder="1" applyAlignment="1" applyProtection="1">
      <alignment horizontal="left" vertical="center" wrapText="1" indent="1"/>
    </xf>
    <xf numFmtId="0" fontId="71" fillId="0" borderId="70" xfId="0" applyFont="1" applyFill="1" applyBorder="1" applyAlignment="1" applyProtection="1">
      <alignment horizontal="left" vertical="center" wrapText="1" indent="1"/>
      <protection locked="0"/>
    </xf>
    <xf numFmtId="0" fontId="71" fillId="0" borderId="71" xfId="0" applyFont="1" applyFill="1" applyBorder="1" applyAlignment="1" applyProtection="1">
      <alignment horizontal="left" vertical="center" wrapText="1" indent="1"/>
      <protection locked="0"/>
    </xf>
    <xf numFmtId="0" fontId="106" fillId="5" borderId="34" xfId="0" applyFont="1" applyFill="1" applyBorder="1" applyAlignment="1" applyProtection="1">
      <alignment horizontal="left" vertical="center"/>
    </xf>
    <xf numFmtId="0" fontId="106" fillId="5" borderId="37" xfId="0" applyFont="1" applyFill="1" applyBorder="1" applyAlignment="1" applyProtection="1">
      <alignment horizontal="left" vertical="center"/>
    </xf>
    <xf numFmtId="0" fontId="106" fillId="5" borderId="45" xfId="0" applyFont="1" applyFill="1" applyBorder="1" applyAlignment="1" applyProtection="1">
      <alignment horizontal="left" vertical="center"/>
    </xf>
    <xf numFmtId="0" fontId="106" fillId="5" borderId="50" xfId="0" applyFont="1" applyFill="1" applyBorder="1" applyAlignment="1" applyProtection="1">
      <alignment horizontal="left" vertical="center"/>
    </xf>
    <xf numFmtId="0" fontId="6" fillId="0" borderId="0" xfId="3" applyFill="1" applyProtection="1"/>
    <xf numFmtId="0" fontId="15" fillId="0" borderId="0" xfId="0" applyFont="1" applyAlignment="1">
      <alignment vertical="center"/>
    </xf>
    <xf numFmtId="0" fontId="16" fillId="0" borderId="0" xfId="0" applyFont="1" applyAlignment="1">
      <alignment vertical="center"/>
    </xf>
    <xf numFmtId="0" fontId="57" fillId="0" borderId="0" xfId="0" applyFont="1" applyAlignment="1">
      <alignment horizontal="left" vertical="center" indent="2"/>
    </xf>
    <xf numFmtId="0" fontId="59" fillId="0" borderId="0" xfId="0" applyFont="1" applyAlignment="1">
      <alignment horizontal="left" vertical="center" indent="2"/>
    </xf>
    <xf numFmtId="0" fontId="57" fillId="0" borderId="0" xfId="0" applyFont="1" applyAlignment="1">
      <alignment horizontal="left" vertical="center"/>
    </xf>
    <xf numFmtId="0" fontId="59" fillId="0" borderId="0" xfId="0" applyFont="1" applyAlignment="1">
      <alignment horizontal="left" vertical="center"/>
    </xf>
    <xf numFmtId="0" fontId="57" fillId="0" borderId="0" xfId="0" applyFont="1" applyAlignment="1">
      <alignment horizontal="left" vertical="center" indent="5"/>
    </xf>
    <xf numFmtId="0" fontId="59" fillId="0" borderId="0" xfId="0" applyFont="1" applyAlignment="1">
      <alignment horizontal="left" vertical="center" indent="5"/>
    </xf>
    <xf numFmtId="0" fontId="57" fillId="0" borderId="0" xfId="0" applyFont="1" applyAlignment="1">
      <alignment horizontal="left" vertical="center" indent="6"/>
    </xf>
    <xf numFmtId="0" fontId="59" fillId="0" borderId="0" xfId="0" applyFont="1" applyAlignment="1">
      <alignment horizontal="left" vertical="center" indent="6"/>
    </xf>
    <xf numFmtId="0" fontId="130" fillId="0" borderId="0" xfId="0" applyFont="1" applyFill="1" applyAlignment="1" applyProtection="1">
      <alignment horizontal="left" vertical="top"/>
      <protection locked="0"/>
    </xf>
    <xf numFmtId="0" fontId="131" fillId="6" borderId="0" xfId="0" applyFont="1" applyFill="1" applyAlignment="1" applyProtection="1">
      <alignment horizontal="left" vertical="center"/>
      <protection locked="0"/>
    </xf>
    <xf numFmtId="0" fontId="131" fillId="6" borderId="0" xfId="0" applyFont="1" applyFill="1" applyAlignment="1" applyProtection="1">
      <alignment horizontal="left" vertical="center"/>
    </xf>
    <xf numFmtId="0" fontId="63" fillId="6" borderId="0" xfId="0" applyFont="1" applyFill="1" applyAlignment="1" applyProtection="1">
      <alignment horizontal="left" vertical="center"/>
    </xf>
    <xf numFmtId="164" fontId="64" fillId="6" borderId="0" xfId="0" applyNumberFormat="1" applyFont="1" applyFill="1" applyAlignment="1" applyProtection="1">
      <alignment horizontal="left" vertical="center" wrapText="1"/>
    </xf>
    <xf numFmtId="0" fontId="132" fillId="0" borderId="0" xfId="0" applyFont="1"/>
    <xf numFmtId="0" fontId="6" fillId="0" borderId="0" xfId="3" applyFill="1"/>
    <xf numFmtId="0" fontId="71" fillId="0" borderId="39" xfId="0" applyFont="1" applyFill="1" applyBorder="1" applyAlignment="1" applyProtection="1">
      <alignment horizontal="left" vertical="center" wrapText="1" indent="1"/>
    </xf>
    <xf numFmtId="0" fontId="71" fillId="0" borderId="39" xfId="0" applyFont="1" applyFill="1" applyBorder="1" applyAlignment="1" applyProtection="1">
      <alignment horizontal="center" vertical="center" wrapText="1"/>
    </xf>
    <xf numFmtId="0" fontId="71" fillId="0" borderId="68" xfId="0" applyFont="1" applyFill="1" applyBorder="1" applyAlignment="1" applyProtection="1">
      <alignment horizontal="center" vertical="center" wrapText="1"/>
    </xf>
    <xf numFmtId="0" fontId="71" fillId="0" borderId="68" xfId="0" applyFont="1" applyFill="1" applyBorder="1" applyAlignment="1" applyProtection="1">
      <alignment horizontal="left" vertical="center" wrapText="1" indent="1"/>
    </xf>
    <xf numFmtId="0" fontId="128" fillId="0" borderId="39" xfId="0" applyFont="1" applyFill="1" applyBorder="1" applyAlignment="1" applyProtection="1">
      <alignment horizontal="center" vertical="center" wrapText="1"/>
    </xf>
    <xf numFmtId="0" fontId="79" fillId="0" borderId="39" xfId="0" applyFont="1" applyFill="1" applyBorder="1" applyAlignment="1" applyProtection="1">
      <alignment horizontal="center" vertical="center" wrapText="1"/>
    </xf>
    <xf numFmtId="0" fontId="129" fillId="0" borderId="68" xfId="0" applyFont="1" applyFill="1" applyBorder="1" applyAlignment="1" applyProtection="1">
      <alignment horizontal="center" vertical="center" wrapText="1"/>
    </xf>
    <xf numFmtId="0" fontId="71" fillId="0" borderId="41" xfId="0" applyFont="1" applyFill="1" applyBorder="1" applyAlignment="1" applyProtection="1">
      <alignment horizontal="left" vertical="center" wrapText="1" indent="1"/>
    </xf>
    <xf numFmtId="9" fontId="5" fillId="6" borderId="0" xfId="6" applyNumberFormat="1" applyFont="1" applyFill="1" applyProtection="1"/>
    <xf numFmtId="167" fontId="133" fillId="6" borderId="0" xfId="7" applyNumberFormat="1" applyFont="1" applyFill="1" applyAlignment="1" applyProtection="1">
      <alignment horizontal="center"/>
    </xf>
    <xf numFmtId="0" fontId="134" fillId="0" borderId="0" xfId="0" applyFont="1"/>
    <xf numFmtId="0" fontId="135" fillId="0" borderId="0" xfId="0" applyFont="1"/>
    <xf numFmtId="0" fontId="133" fillId="0" borderId="0" xfId="0" applyFont="1"/>
    <xf numFmtId="0" fontId="136" fillId="0" borderId="0" xfId="0" applyFont="1" applyAlignment="1">
      <alignment horizontal="left" vertical="center" indent="5"/>
    </xf>
    <xf numFmtId="0" fontId="137" fillId="0" borderId="0" xfId="0" applyFont="1" applyAlignment="1">
      <alignment horizontal="left" vertical="center" indent="5"/>
    </xf>
    <xf numFmtId="0" fontId="141" fillId="11" borderId="91" xfId="0" applyFont="1" applyFill="1" applyBorder="1" applyAlignment="1">
      <alignment horizontal="center" vertical="center"/>
    </xf>
    <xf numFmtId="0" fontId="141" fillId="11" borderId="92" xfId="0" applyFont="1" applyFill="1" applyBorder="1" applyAlignment="1">
      <alignment horizontal="center" vertical="center"/>
    </xf>
    <xf numFmtId="0" fontId="141" fillId="11" borderId="91" xfId="0" applyFont="1" applyFill="1" applyBorder="1" applyAlignment="1">
      <alignment horizontal="center" vertical="center" wrapText="1"/>
    </xf>
    <xf numFmtId="0" fontId="141" fillId="11" borderId="90" xfId="0" applyFont="1" applyFill="1" applyBorder="1" applyAlignment="1">
      <alignment horizontal="center" vertical="center" wrapText="1"/>
    </xf>
    <xf numFmtId="0" fontId="144" fillId="11" borderId="81" xfId="0" applyFont="1" applyFill="1" applyBorder="1" applyAlignment="1">
      <alignment horizontal="center" vertical="center" textRotation="90"/>
    </xf>
    <xf numFmtId="0" fontId="144" fillId="11" borderId="82" xfId="0" applyFont="1" applyFill="1" applyBorder="1" applyAlignment="1">
      <alignment horizontal="center" vertical="center" textRotation="90"/>
    </xf>
    <xf numFmtId="0" fontId="144" fillId="11" borderId="83" xfId="0" applyFont="1" applyFill="1" applyBorder="1" applyAlignment="1">
      <alignment horizontal="center" vertical="center" textRotation="90"/>
    </xf>
    <xf numFmtId="0" fontId="144" fillId="11" borderId="82" xfId="0" applyFont="1" applyFill="1" applyBorder="1" applyAlignment="1">
      <alignment horizontal="center" vertical="center" textRotation="90" wrapText="1"/>
    </xf>
    <xf numFmtId="0" fontId="144" fillId="11" borderId="83" xfId="0" applyFont="1" applyFill="1" applyBorder="1" applyAlignment="1">
      <alignment horizontal="center" vertical="center" textRotation="90" wrapText="1"/>
    </xf>
    <xf numFmtId="0" fontId="146" fillId="0" borderId="86" xfId="0" applyFont="1" applyBorder="1" applyAlignment="1">
      <alignment horizontal="center" vertical="center" textRotation="90"/>
    </xf>
    <xf numFmtId="0" fontId="147" fillId="0" borderId="76" xfId="0" applyFont="1" applyBorder="1" applyAlignment="1">
      <alignment horizontal="center" vertical="center"/>
    </xf>
    <xf numFmtId="0" fontId="147" fillId="0" borderId="80" xfId="0" applyFont="1" applyBorder="1" applyAlignment="1">
      <alignment horizontal="left" vertical="center" wrapText="1"/>
    </xf>
    <xf numFmtId="0" fontId="143" fillId="0" borderId="77" xfId="0" applyFont="1" applyBorder="1" applyAlignment="1">
      <alignment horizontal="center" vertical="center"/>
    </xf>
    <xf numFmtId="0" fontId="135" fillId="0" borderId="0" xfId="0" quotePrefix="1" applyFont="1" applyAlignment="1">
      <alignment horizontal="left" vertical="center"/>
    </xf>
    <xf numFmtId="0" fontId="147" fillId="0" borderId="81" xfId="0" applyFont="1" applyBorder="1" applyAlignment="1">
      <alignment horizontal="center" vertical="center"/>
    </xf>
    <xf numFmtId="0" fontId="147" fillId="0" borderId="79" xfId="0" applyFont="1" applyBorder="1" applyAlignment="1">
      <alignment horizontal="left" vertical="center" wrapText="1"/>
    </xf>
    <xf numFmtId="0" fontId="143" fillId="0" borderId="75" xfId="0" applyFont="1" applyBorder="1" applyAlignment="1">
      <alignment horizontal="center" vertical="center"/>
    </xf>
    <xf numFmtId="0" fontId="148" fillId="0" borderId="0" xfId="0" applyFont="1" applyBorder="1" applyAlignment="1">
      <alignment horizontal="center" vertical="center" textRotation="90"/>
    </xf>
    <xf numFmtId="0" fontId="135" fillId="0" borderId="0" xfId="0" applyFont="1" applyAlignment="1">
      <alignment horizontal="center" vertical="center"/>
    </xf>
    <xf numFmtId="0" fontId="149" fillId="0" borderId="84" xfId="0" applyFont="1" applyBorder="1" applyAlignment="1">
      <alignment horizontal="right" vertical="center"/>
    </xf>
    <xf numFmtId="0" fontId="149" fillId="0" borderId="0" xfId="0" applyFont="1" applyAlignment="1">
      <alignment horizontal="center" vertical="center"/>
    </xf>
    <xf numFmtId="0" fontId="135" fillId="0" borderId="0" xfId="0" quotePrefix="1" applyFont="1" applyAlignment="1">
      <alignment horizontal="center" vertical="center"/>
    </xf>
    <xf numFmtId="0" fontId="119" fillId="0" borderId="0" xfId="0" applyFont="1" applyFill="1"/>
    <xf numFmtId="0" fontId="62" fillId="0" borderId="0" xfId="0" applyFont="1" applyFill="1"/>
    <xf numFmtId="0" fontId="151" fillId="0" borderId="0" xfId="0" applyFont="1" applyFill="1"/>
    <xf numFmtId="0" fontId="65" fillId="0" borderId="0" xfId="0" applyFont="1" applyFill="1"/>
    <xf numFmtId="0" fontId="119" fillId="0" borderId="0" xfId="0" applyFont="1" applyFill="1" applyAlignment="1">
      <alignment horizontal="left" indent="2"/>
    </xf>
    <xf numFmtId="0" fontId="152" fillId="0" borderId="0" xfId="0" applyFont="1" applyFill="1"/>
    <xf numFmtId="0" fontId="62" fillId="0" borderId="80" xfId="0" applyFont="1" applyBorder="1" applyAlignment="1" applyProtection="1">
      <alignment horizontal="center" vertical="center"/>
      <protection locked="0"/>
    </xf>
    <xf numFmtId="0" fontId="62" fillId="0" borderId="80" xfId="0" applyFont="1" applyBorder="1" applyAlignment="1" applyProtection="1">
      <alignment horizontal="center" vertical="center" wrapText="1"/>
      <protection locked="0"/>
    </xf>
    <xf numFmtId="0" fontId="62" fillId="0" borderId="79" xfId="0" applyFont="1" applyBorder="1" applyAlignment="1" applyProtection="1">
      <alignment horizontal="center" vertical="center"/>
      <protection locked="0"/>
    </xf>
    <xf numFmtId="165" fontId="14" fillId="0" borderId="0" xfId="0" applyNumberFormat="1" applyFont="1" applyFill="1" applyBorder="1" applyAlignment="1">
      <alignment horizontal="center" vertical="center"/>
    </xf>
    <xf numFmtId="164" fontId="14" fillId="0" borderId="0" xfId="0" applyNumberFormat="1" applyFont="1" applyFill="1" applyBorder="1" applyAlignment="1">
      <alignment horizontal="center" vertical="center"/>
    </xf>
    <xf numFmtId="0" fontId="14" fillId="0" borderId="0" xfId="0" quotePrefix="1" applyFont="1" applyFill="1" applyBorder="1" applyAlignment="1">
      <alignment horizontal="left" vertical="center" wrapText="1"/>
    </xf>
    <xf numFmtId="0" fontId="14" fillId="0" borderId="0" xfId="0" applyFont="1" applyFill="1" applyBorder="1" applyAlignment="1">
      <alignment horizontal="center" vertical="center" wrapText="1"/>
    </xf>
    <xf numFmtId="0" fontId="71" fillId="0" borderId="98" xfId="0" applyFont="1" applyFill="1" applyBorder="1" applyAlignment="1" applyProtection="1">
      <alignment horizontal="left" vertical="center" wrapText="1" indent="1"/>
      <protection locked="0"/>
    </xf>
    <xf numFmtId="0" fontId="11" fillId="0" borderId="0" xfId="6" applyFont="1" applyFill="1" applyAlignment="1" applyProtection="1">
      <alignment horizontal="center" vertical="top" wrapText="1"/>
    </xf>
    <xf numFmtId="0" fontId="69" fillId="4" borderId="8" xfId="0" applyFont="1" applyFill="1" applyBorder="1" applyAlignment="1">
      <alignment horizontal="center" vertical="center" wrapText="1"/>
    </xf>
    <xf numFmtId="0" fontId="69" fillId="4" borderId="7" xfId="0" applyFont="1" applyFill="1" applyBorder="1" applyAlignment="1">
      <alignment horizontal="center" vertical="center" wrapText="1"/>
    </xf>
    <xf numFmtId="164" fontId="64" fillId="6" borderId="0" xfId="0" applyNumberFormat="1" applyFont="1" applyFill="1" applyAlignment="1" applyProtection="1">
      <alignment horizontal="left" vertical="center" wrapText="1"/>
    </xf>
    <xf numFmtId="0" fontId="70" fillId="4" borderId="8" xfId="0" applyFont="1" applyFill="1" applyBorder="1" applyAlignment="1">
      <alignment horizontal="center" vertical="center" wrapText="1"/>
    </xf>
    <xf numFmtId="0" fontId="70" fillId="4" borderId="7" xfId="0" applyFont="1" applyFill="1" applyBorder="1" applyAlignment="1">
      <alignment horizontal="center" vertical="center" wrapText="1"/>
    </xf>
    <xf numFmtId="0" fontId="69" fillId="2" borderId="12" xfId="0" applyFont="1" applyFill="1" applyBorder="1" applyAlignment="1">
      <alignment horizontal="center" vertical="center"/>
    </xf>
    <xf numFmtId="0" fontId="69" fillId="2" borderId="4" xfId="0" applyFont="1" applyFill="1" applyBorder="1" applyAlignment="1">
      <alignment horizontal="center" vertical="center"/>
    </xf>
    <xf numFmtId="0" fontId="69" fillId="2" borderId="9" xfId="0" applyFont="1" applyFill="1" applyBorder="1" applyAlignment="1">
      <alignment horizontal="center" vertical="center" wrapText="1"/>
    </xf>
    <xf numFmtId="0" fontId="69" fillId="2" borderId="10" xfId="0" applyFont="1" applyFill="1" applyBorder="1" applyAlignment="1">
      <alignment horizontal="center" vertical="center" wrapText="1"/>
    </xf>
    <xf numFmtId="0" fontId="69" fillId="4" borderId="11" xfId="0" applyFont="1" applyFill="1" applyBorder="1" applyAlignment="1">
      <alignment horizontal="center" vertical="center" wrapText="1"/>
    </xf>
    <xf numFmtId="0" fontId="69" fillId="4" borderId="14" xfId="0" applyFont="1" applyFill="1" applyBorder="1" applyAlignment="1">
      <alignment horizontal="center" vertical="center" wrapText="1"/>
    </xf>
    <xf numFmtId="0" fontId="69" fillId="2" borderId="69" xfId="0" applyFont="1" applyFill="1" applyBorder="1" applyAlignment="1">
      <alignment horizontal="center" vertical="center"/>
    </xf>
    <xf numFmtId="0" fontId="69" fillId="4" borderId="5" xfId="0" applyFont="1" applyFill="1" applyBorder="1" applyAlignment="1">
      <alignment horizontal="center" vertical="center" wrapText="1"/>
    </xf>
    <xf numFmtId="0" fontId="69" fillId="2" borderId="9" xfId="0" applyFont="1" applyFill="1" applyBorder="1" applyAlignment="1">
      <alignment horizontal="center" vertical="center"/>
    </xf>
    <xf numFmtId="0" fontId="69" fillId="2" borderId="10" xfId="0" applyFont="1" applyFill="1" applyBorder="1" applyAlignment="1">
      <alignment horizontal="center" vertical="center"/>
    </xf>
    <xf numFmtId="0" fontId="69" fillId="2" borderId="97" xfId="0" applyFont="1" applyFill="1" applyBorder="1" applyAlignment="1">
      <alignment horizontal="center" vertical="center"/>
    </xf>
    <xf numFmtId="0" fontId="69" fillId="4" borderId="13" xfId="0" applyFont="1" applyFill="1" applyBorder="1" applyAlignment="1">
      <alignment horizontal="center" vertical="center" wrapText="1"/>
    </xf>
    <xf numFmtId="0" fontId="69" fillId="4" borderId="6" xfId="0" applyFont="1" applyFill="1" applyBorder="1" applyAlignment="1">
      <alignment horizontal="center" vertical="center" wrapText="1"/>
    </xf>
    <xf numFmtId="0" fontId="69" fillId="4" borderId="96" xfId="0" applyFont="1" applyFill="1" applyBorder="1" applyAlignment="1">
      <alignment horizontal="center" vertical="center" wrapText="1"/>
    </xf>
    <xf numFmtId="0" fontId="70" fillId="9" borderId="8" xfId="0" applyFont="1" applyFill="1" applyBorder="1" applyAlignment="1">
      <alignment horizontal="center" vertical="center" wrapText="1"/>
    </xf>
    <xf numFmtId="0" fontId="70" fillId="9" borderId="7" xfId="0" applyFont="1" applyFill="1" applyBorder="1" applyAlignment="1">
      <alignment horizontal="center" vertical="center" wrapText="1"/>
    </xf>
    <xf numFmtId="0" fontId="131" fillId="6" borderId="0" xfId="0" applyFont="1" applyFill="1" applyAlignment="1" applyProtection="1">
      <alignment horizontal="left" vertical="center"/>
    </xf>
    <xf numFmtId="0" fontId="2" fillId="0" borderId="0" xfId="0" applyFont="1" applyAlignment="1">
      <alignment horizontal="left" vertical="top" wrapText="1"/>
    </xf>
    <xf numFmtId="0" fontId="90" fillId="0" borderId="0" xfId="0" applyFont="1" applyAlignment="1">
      <alignment horizontal="left" vertical="top" wrapText="1" readingOrder="1"/>
    </xf>
    <xf numFmtId="0" fontId="138" fillId="0" borderId="85" xfId="0" applyFont="1" applyFill="1" applyBorder="1" applyAlignment="1">
      <alignment horizontal="center" vertical="center"/>
    </xf>
    <xf numFmtId="0" fontId="143" fillId="0" borderId="93" xfId="0" applyFont="1" applyBorder="1" applyAlignment="1">
      <alignment horizontal="center" vertical="center"/>
    </xf>
    <xf numFmtId="0" fontId="143" fillId="0" borderId="94" xfId="0" applyFont="1" applyBorder="1" applyAlignment="1">
      <alignment horizontal="center" vertical="center"/>
    </xf>
    <xf numFmtId="0" fontId="142" fillId="0" borderId="78" xfId="0" quotePrefix="1" applyFont="1" applyBorder="1" applyAlignment="1">
      <alignment horizontal="center" vertical="center" textRotation="90"/>
    </xf>
    <xf numFmtId="0" fontId="150" fillId="3" borderId="0" xfId="0" applyFont="1" applyFill="1" applyAlignment="1" applyProtection="1">
      <alignment horizontal="left" vertical="center"/>
    </xf>
    <xf numFmtId="0" fontId="150" fillId="3" borderId="95" xfId="0" applyFont="1" applyFill="1" applyBorder="1" applyAlignment="1" applyProtection="1">
      <alignment horizontal="left" vertical="center"/>
    </xf>
    <xf numFmtId="164" fontId="140" fillId="6" borderId="74" xfId="0" applyNumberFormat="1" applyFont="1" applyFill="1" applyBorder="1" applyAlignment="1" applyProtection="1">
      <alignment horizontal="left" vertical="center" wrapText="1"/>
    </xf>
    <xf numFmtId="0" fontId="139" fillId="10" borderId="87" xfId="0" applyFont="1" applyFill="1" applyBorder="1" applyAlignment="1">
      <alignment horizontal="center" vertical="center" wrapText="1"/>
    </xf>
    <xf numFmtId="0" fontId="139" fillId="10" borderId="88" xfId="0" applyFont="1" applyFill="1" applyBorder="1" applyAlignment="1">
      <alignment horizontal="center" vertical="center" wrapText="1"/>
    </xf>
    <xf numFmtId="0" fontId="139" fillId="10" borderId="89" xfId="0" applyFont="1" applyFill="1" applyBorder="1" applyAlignment="1">
      <alignment horizontal="center" vertical="center" wrapText="1"/>
    </xf>
    <xf numFmtId="0" fontId="110" fillId="2" borderId="0" xfId="0" applyFont="1" applyFill="1" applyAlignment="1">
      <alignment horizontal="center" vertical="center"/>
    </xf>
    <xf numFmtId="164" fontId="64" fillId="6" borderId="0" xfId="0" applyNumberFormat="1" applyFont="1" applyFill="1" applyAlignment="1">
      <alignment horizontal="left" vertical="center" wrapText="1"/>
    </xf>
    <xf numFmtId="0" fontId="1" fillId="0" borderId="0" xfId="0" applyFont="1"/>
  </cellXfs>
  <cellStyles count="9">
    <cellStyle name="Comma" xfId="7" builtinId="3"/>
    <cellStyle name="Heading 1" xfId="2" builtinId="16" customBuiltin="1"/>
    <cellStyle name="Hyperlink" xfId="3" builtinId="8" customBuiltin="1"/>
    <cellStyle name="Hyperlink 2" xfId="5" xr:uid="{00000000-0005-0000-0000-000004000000}"/>
    <cellStyle name="Normal" xfId="0" builtinId="0"/>
    <cellStyle name="Normal 2" xfId="4" xr:uid="{00000000-0005-0000-0000-000006000000}"/>
    <cellStyle name="Normal 3" xfId="6" xr:uid="{00000000-0005-0000-0000-000007000000}"/>
    <cellStyle name="Normal 7" xfId="8" xr:uid="{00000000-0005-0000-0000-000008000000}"/>
    <cellStyle name="Percent" xfId="1" builtinId="5"/>
  </cellStyles>
  <dxfs count="14">
    <dxf>
      <font>
        <color rgb="FF00B050"/>
      </font>
    </dxf>
    <dxf>
      <font>
        <color theme="5"/>
      </font>
    </dxf>
    <dxf>
      <font>
        <color rgb="FFFF0000"/>
      </font>
    </dxf>
    <dxf>
      <font>
        <color rgb="FF00B050"/>
      </font>
    </dxf>
    <dxf>
      <font>
        <color rgb="FF00B050"/>
      </font>
    </dxf>
    <dxf>
      <font>
        <color theme="5"/>
      </font>
    </dxf>
    <dxf>
      <font>
        <color rgb="FFFF0000"/>
      </font>
    </dxf>
    <dxf>
      <fill>
        <patternFill patternType="solid">
          <fgColor theme="9" tint="0.79998168889431442"/>
          <bgColor theme="9" tint="0.79998168889431442"/>
        </patternFill>
      </fill>
    </dxf>
    <dxf>
      <fill>
        <patternFill patternType="solid">
          <fgColor theme="9" tint="0.79995117038483843"/>
          <bgColor theme="0"/>
        </patternFill>
      </fill>
    </dxf>
    <dxf>
      <font>
        <b/>
        <color theme="9" tint="-0.249977111117893"/>
      </font>
    </dxf>
    <dxf>
      <font>
        <b/>
        <color theme="9" tint="-0.249977111117893"/>
      </font>
    </dxf>
    <dxf>
      <font>
        <b/>
        <color theme="9" tint="-0.249977111117893"/>
      </font>
      <border>
        <top style="thin">
          <color theme="9"/>
        </top>
      </border>
    </dxf>
    <dxf>
      <font>
        <b val="0"/>
        <i val="0"/>
        <color theme="9" tint="-0.249977111117893"/>
      </font>
      <fill>
        <patternFill>
          <bgColor theme="0" tint="-0.749961851863155"/>
        </patternFill>
      </fill>
      <border diagonalUp="0" diagonalDown="0">
        <left/>
        <right/>
        <top/>
        <bottom style="thin">
          <color theme="0" tint="-0.749961851863155"/>
        </bottom>
        <vertical style="thin">
          <color theme="0" tint="-0.499984740745262"/>
        </vertical>
        <horizontal/>
      </border>
    </dxf>
    <dxf>
      <font>
        <color theme="9" tint="-0.249977111117893"/>
      </font>
      <border>
        <top style="thin">
          <color theme="9"/>
        </top>
        <bottom style="thin">
          <color theme="0" tint="-0.24994659260841701"/>
        </bottom>
      </border>
    </dxf>
  </dxfs>
  <tableStyles count="1" defaultTableStyle="TableStyleMedium2" defaultPivotStyle="PivotStyleLight16">
    <tableStyle name="TableStyleLight7 2" pivot="0" count="7" xr9:uid="{00000000-0011-0000-FFFF-FFFF00000000}">
      <tableStyleElement type="wholeTable" dxfId="13"/>
      <tableStyleElement type="headerRow" dxfId="12"/>
      <tableStyleElement type="totalRow" dxfId="11"/>
      <tableStyleElement type="firstColumn" dxfId="10"/>
      <tableStyleElement type="lastColumn" dxfId="9"/>
      <tableStyleElement type="firstRowStripe" dxfId="8"/>
      <tableStyleElement type="firstColumnStripe" dxfId="7"/>
    </tableStyle>
  </tableStyles>
  <colors>
    <mruColors>
      <color rgb="FFFFFFFF"/>
      <color rgb="FFFFA3BF"/>
      <color rgb="FFE50047"/>
      <color rgb="FF00B050"/>
      <color rgb="FFB8C2E0"/>
      <color rgb="FF516CB3"/>
      <color rgb="FFEEECEE"/>
      <color rgb="FFF2780A"/>
      <color rgb="FF27355A"/>
      <color rgb="FFEE9C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198105</xdr:colOff>
      <xdr:row>45</xdr:row>
      <xdr:rowOff>85164</xdr:rowOff>
    </xdr:from>
    <xdr:to>
      <xdr:col>5</xdr:col>
      <xdr:colOff>1084489</xdr:colOff>
      <xdr:row>51</xdr:row>
      <xdr:rowOff>42182</xdr:rowOff>
    </xdr:to>
    <xdr:sp macro="" textlink="">
      <xdr:nvSpPr>
        <xdr:cNvPr id="12" name="Rectangle 11">
          <a:extLst>
            <a:ext uri="{FF2B5EF4-FFF2-40B4-BE49-F238E27FC236}">
              <a16:creationId xmlns:a16="http://schemas.microsoft.com/office/drawing/2014/main" id="{AEDA9EDF-C756-49D2-B29F-51E11AE7C8B1}"/>
            </a:ext>
          </a:extLst>
        </xdr:cNvPr>
        <xdr:cNvSpPr/>
      </xdr:nvSpPr>
      <xdr:spPr>
        <a:xfrm>
          <a:off x="198105" y="10113628"/>
          <a:ext cx="6302027" cy="1372161"/>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ct val="150000"/>
            </a:lnSpc>
          </a:pPr>
          <a:r>
            <a:rPr lang="en-US" sz="900" b="1" i="0" u="none" strike="noStrike">
              <a:solidFill>
                <a:schemeClr val="bg2">
                  <a:lumMod val="75000"/>
                </a:schemeClr>
              </a:solidFill>
              <a:effectLst/>
              <a:latin typeface="Arial Nova" panose="020B0504020202020204" pitchFamily="34" charset="0"/>
              <a:ea typeface="+mn-ea"/>
              <a:cs typeface="+mn-cs"/>
            </a:rPr>
            <a:t>Copyright Notice 2021</a:t>
          </a:r>
        </a:p>
        <a:p>
          <a:pPr algn="l">
            <a:lnSpc>
              <a:spcPct val="150000"/>
            </a:lnSpc>
          </a:pPr>
          <a:r>
            <a:rPr lang="en-US" sz="900">
              <a:solidFill>
                <a:schemeClr val="bg1">
                  <a:lumMod val="60000"/>
                  <a:lumOff val="40000"/>
                </a:schemeClr>
              </a:solidFill>
              <a:latin typeface="Arial Nova" panose="020B0504020202020204" pitchFamily="34" charset="0"/>
            </a:rPr>
            <a:t>This workbook is protected by copyright. No part of it may, in any way whatsoever, be reproduced, stored in a retrieval system or transmitted without prior written permission. Names of products mentioned in this publication are used for identification purposes only and may be trademarks and/or registered trademarks of </a:t>
          </a:r>
          <a:r>
            <a:rPr lang="en-US" sz="900">
              <a:solidFill>
                <a:schemeClr val="bg1">
                  <a:lumMod val="60000"/>
                  <a:lumOff val="40000"/>
                </a:schemeClr>
              </a:solidFill>
              <a:effectLst/>
              <a:latin typeface="Arial Nova" panose="020B0504020202020204" pitchFamily="34" charset="0"/>
              <a:ea typeface="+mn-ea"/>
              <a:cs typeface="+mn-cs"/>
            </a:rPr>
            <a:t>ONE EARTH</a:t>
          </a:r>
          <a:r>
            <a:rPr lang="en-US" sz="900">
              <a:solidFill>
                <a:schemeClr val="bg1">
                  <a:lumMod val="60000"/>
                  <a:lumOff val="40000"/>
                </a:schemeClr>
              </a:solidFill>
              <a:latin typeface="Arial Nova" panose="020B0504020202020204" pitchFamily="34" charset="0"/>
            </a:rPr>
            <a:t>. Screen images in this publication are used for illustrative purposes only and may be the intellectual property of </a:t>
          </a:r>
          <a:r>
            <a:rPr lang="en-US" sz="900">
              <a:solidFill>
                <a:schemeClr val="bg1">
                  <a:lumMod val="60000"/>
                  <a:lumOff val="40000"/>
                </a:schemeClr>
              </a:solidFill>
              <a:effectLst/>
              <a:latin typeface="Arial Nova" panose="020B0504020202020204" pitchFamily="34" charset="0"/>
              <a:ea typeface="+mn-ea"/>
              <a:cs typeface="+mn-cs"/>
            </a:rPr>
            <a:t>ONE</a:t>
          </a:r>
          <a:r>
            <a:rPr lang="en-US" sz="900" baseline="0">
              <a:solidFill>
                <a:schemeClr val="bg1">
                  <a:lumMod val="60000"/>
                  <a:lumOff val="40000"/>
                </a:schemeClr>
              </a:solidFill>
              <a:effectLst/>
              <a:latin typeface="Arial Nova" panose="020B0504020202020204" pitchFamily="34" charset="0"/>
              <a:ea typeface="+mn-ea"/>
              <a:cs typeface="+mn-cs"/>
            </a:rPr>
            <a:t> EARTH</a:t>
          </a:r>
          <a:r>
            <a:rPr lang="en-US" sz="900">
              <a:solidFill>
                <a:schemeClr val="bg1">
                  <a:lumMod val="60000"/>
                  <a:lumOff val="40000"/>
                </a:schemeClr>
              </a:solidFill>
              <a:latin typeface="Arial Nova" panose="020B0504020202020204" pitchFamily="34" charset="0"/>
            </a:rPr>
            <a:t>.</a:t>
          </a:r>
        </a:p>
      </xdr:txBody>
    </xdr:sp>
    <xdr:clientData/>
  </xdr:twoCellAnchor>
  <xdr:twoCellAnchor>
    <xdr:from>
      <xdr:col>0</xdr:col>
      <xdr:colOff>230039</xdr:colOff>
      <xdr:row>4</xdr:row>
      <xdr:rowOff>38661</xdr:rowOff>
    </xdr:from>
    <xdr:to>
      <xdr:col>6</xdr:col>
      <xdr:colOff>561975</xdr:colOff>
      <xdr:row>14</xdr:row>
      <xdr:rowOff>9525</xdr:rowOff>
    </xdr:to>
    <xdr:sp macro="" textlink="">
      <xdr:nvSpPr>
        <xdr:cNvPr id="13" name="Rectangle 12">
          <a:extLst>
            <a:ext uri="{FF2B5EF4-FFF2-40B4-BE49-F238E27FC236}">
              <a16:creationId xmlns:a16="http://schemas.microsoft.com/office/drawing/2014/main" id="{8A6F7D19-1BE6-4E3B-9EA2-D6F567618126}"/>
            </a:ext>
          </a:extLst>
        </xdr:cNvPr>
        <xdr:cNvSpPr/>
      </xdr:nvSpPr>
      <xdr:spPr>
        <a:xfrm>
          <a:off x="230039" y="1848411"/>
          <a:ext cx="7075636" cy="2028264"/>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ct val="150000"/>
            </a:lnSpc>
          </a:pPr>
          <a:r>
            <a:rPr lang="en-US" sz="1100" b="0" i="0" u="none" strike="noStrike">
              <a:solidFill>
                <a:schemeClr val="tx1"/>
              </a:solidFill>
              <a:effectLst/>
              <a:latin typeface="Arial Nova" panose="020B0504020202020204" pitchFamily="34" charset="0"/>
              <a:ea typeface="+mn-ea"/>
              <a:cs typeface="+mn-cs"/>
            </a:rPr>
            <a:t>This is a </a:t>
          </a:r>
          <a:r>
            <a:rPr lang="en-US" sz="1100" b="0" i="0" u="none" strike="noStrike" baseline="0">
              <a:solidFill>
                <a:schemeClr val="tx1"/>
              </a:solidFill>
              <a:effectLst/>
              <a:latin typeface="Arial Nova" panose="020B0504020202020204" pitchFamily="34" charset="0"/>
              <a:ea typeface="+mn-ea"/>
              <a:cs typeface="+mn-cs"/>
            </a:rPr>
            <a:t>tool for Growth Teams designed to guide your decisions and shift your mindset into the 21st century. You could use this tool as a guide to writing up your information on a white board first, or you can enter your information directly into the tool then share with your team.  The idea is that you continue to map out the project and tasks into your project management system of choice (eg.Asana, Teams, Trello, Monday).</a:t>
          </a:r>
        </a:p>
        <a:p>
          <a:pPr algn="l">
            <a:lnSpc>
              <a:spcPct val="150000"/>
            </a:lnSpc>
          </a:pPr>
          <a:endParaRPr lang="en-US" sz="1100" b="0" i="0" u="none" strike="noStrike" baseline="0">
            <a:solidFill>
              <a:schemeClr val="tx1"/>
            </a:solidFill>
            <a:effectLst/>
            <a:latin typeface="Arial Nova" panose="020B0504020202020204" pitchFamily="34" charset="0"/>
            <a:ea typeface="+mn-ea"/>
            <a:cs typeface="+mn-cs"/>
          </a:endParaRPr>
        </a:p>
        <a:p>
          <a:pPr marL="0" marR="0" lvl="0" indent="0" algn="l" defTabSz="914400" rtl="0" eaLnBrk="1" fontAlgn="auto" latinLnBrk="0" hangingPunct="1">
            <a:lnSpc>
              <a:spcPct val="150000"/>
            </a:lnSpc>
            <a:spcBef>
              <a:spcPts val="0"/>
            </a:spcBef>
            <a:spcAft>
              <a:spcPts val="0"/>
            </a:spcAft>
            <a:buClrTx/>
            <a:buSzTx/>
            <a:buFontTx/>
            <a:buNone/>
            <a:tabLst/>
            <a:defRPr/>
          </a:pPr>
          <a:r>
            <a:rPr lang="en-US" sz="1100" b="0" i="0" u="none" strike="noStrike" baseline="0">
              <a:solidFill>
                <a:schemeClr val="tx1"/>
              </a:solidFill>
              <a:effectLst/>
              <a:latin typeface="Arial Nova" panose="020B0504020202020204" pitchFamily="34" charset="0"/>
              <a:ea typeface="+mn-ea"/>
              <a:cs typeface="+mn-cs"/>
            </a:rPr>
            <a:t>Looking at your business model through lens of B-P-C-S,  what kind of infrastructure would you have in place.  What will your job descriptions look like? What does this look like for a pull versus a push business?</a:t>
          </a:r>
        </a:p>
      </xdr:txBody>
    </xdr:sp>
    <xdr:clientData/>
  </xdr:twoCellAnchor>
  <xdr:twoCellAnchor>
    <xdr:from>
      <xdr:col>0</xdr:col>
      <xdr:colOff>261736</xdr:colOff>
      <xdr:row>25</xdr:row>
      <xdr:rowOff>106456</xdr:rowOff>
    </xdr:from>
    <xdr:to>
      <xdr:col>5</xdr:col>
      <xdr:colOff>1319893</xdr:colOff>
      <xdr:row>29</xdr:row>
      <xdr:rowOff>21773</xdr:rowOff>
    </xdr:to>
    <xdr:sp macro="" textlink="">
      <xdr:nvSpPr>
        <xdr:cNvPr id="14" name="Rectangle 13">
          <a:extLst>
            <a:ext uri="{FF2B5EF4-FFF2-40B4-BE49-F238E27FC236}">
              <a16:creationId xmlns:a16="http://schemas.microsoft.com/office/drawing/2014/main" id="{92BB56E0-0DF7-40C3-A923-4E893078D5DA}"/>
            </a:ext>
          </a:extLst>
        </xdr:cNvPr>
        <xdr:cNvSpPr/>
      </xdr:nvSpPr>
      <xdr:spPr>
        <a:xfrm>
          <a:off x="261736" y="6288181"/>
          <a:ext cx="6630282" cy="715417"/>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50000"/>
            </a:lnSpc>
            <a:spcBef>
              <a:spcPts val="0"/>
            </a:spcBef>
            <a:spcAft>
              <a:spcPts val="0"/>
            </a:spcAft>
            <a:buClrTx/>
            <a:buSzTx/>
            <a:buFontTx/>
            <a:buNone/>
            <a:tabLst/>
            <a:defRPr/>
          </a:pPr>
          <a:r>
            <a:rPr lang="en-US" sz="1100" b="0" i="0" u="none" strike="noStrike">
              <a:solidFill>
                <a:schemeClr val="tx1"/>
              </a:solidFill>
              <a:effectLst/>
              <a:latin typeface="Arial Nova" panose="020B0504020202020204" pitchFamily="34" charset="0"/>
              <a:ea typeface="+mn-ea"/>
              <a:cs typeface="+mn-cs"/>
            </a:rPr>
            <a:t>We value your feedback.  </a:t>
          </a:r>
          <a:br>
            <a:rPr lang="en-US" sz="1100" b="0" i="0" u="none" strike="noStrike">
              <a:solidFill>
                <a:schemeClr val="tx1"/>
              </a:solidFill>
              <a:effectLst/>
              <a:latin typeface="Arial Nova" panose="020B0504020202020204" pitchFamily="34" charset="0"/>
              <a:ea typeface="+mn-ea"/>
              <a:cs typeface="+mn-cs"/>
            </a:rPr>
          </a:br>
          <a:r>
            <a:rPr lang="en-US" sz="1100" b="0" i="0" u="none" strike="noStrike">
              <a:solidFill>
                <a:schemeClr val="tx1"/>
              </a:solidFill>
              <a:effectLst/>
              <a:latin typeface="Arial Nova" panose="020B0504020202020204" pitchFamily="34" charset="0"/>
              <a:ea typeface="+mn-ea"/>
              <a:cs typeface="+mn-cs"/>
            </a:rPr>
            <a:t>Please provide your suggestions and feedback  to </a:t>
          </a:r>
          <a:r>
            <a:rPr lang="en-AU" sz="1100" b="0" i="0">
              <a:solidFill>
                <a:schemeClr val="lt1"/>
              </a:solidFill>
              <a:effectLst/>
              <a:latin typeface="Arial Nova" panose="020B0504020202020204" pitchFamily="34" charset="0"/>
              <a:ea typeface="+mn-ea"/>
              <a:cs typeface="+mn-cs"/>
              <a:hlinkClick xmlns:r="http://schemas.openxmlformats.org/officeDocument/2006/relationships" r:id=""/>
            </a:rPr>
            <a:t>bobschool@thebob-group.com</a:t>
          </a:r>
          <a:r>
            <a:rPr lang="en-AU" sz="1100" b="0" i="0">
              <a:solidFill>
                <a:schemeClr val="lt1"/>
              </a:solidFill>
              <a:effectLst/>
              <a:latin typeface="Arial Nova" panose="020B0504020202020204" pitchFamily="34" charset="0"/>
              <a:ea typeface="+mn-ea"/>
              <a:cs typeface="+mn-cs"/>
            </a:rPr>
            <a:t>.</a:t>
          </a:r>
          <a:endParaRPr lang="en-AU" sz="1100">
            <a:effectLst/>
            <a:latin typeface="Arial Nova" panose="020B0504020202020204" pitchFamily="34" charset="0"/>
          </a:endParaRPr>
        </a:p>
        <a:p>
          <a:pPr algn="l">
            <a:lnSpc>
              <a:spcPct val="150000"/>
            </a:lnSpc>
          </a:pPr>
          <a:endParaRPr lang="en-US" sz="1100" b="0">
            <a:solidFill>
              <a:schemeClr val="tx1"/>
            </a:solidFill>
            <a:latin typeface="+mn-lt"/>
          </a:endParaRPr>
        </a:p>
      </xdr:txBody>
    </xdr:sp>
    <xdr:clientData/>
  </xdr:twoCellAnchor>
  <xdr:twoCellAnchor>
    <xdr:from>
      <xdr:col>14</xdr:col>
      <xdr:colOff>244929</xdr:colOff>
      <xdr:row>33</xdr:row>
      <xdr:rowOff>122464</xdr:rowOff>
    </xdr:from>
    <xdr:to>
      <xdr:col>14</xdr:col>
      <xdr:colOff>421822</xdr:colOff>
      <xdr:row>51</xdr:row>
      <xdr:rowOff>68036</xdr:rowOff>
    </xdr:to>
    <xdr:sp macro="" textlink="">
      <xdr:nvSpPr>
        <xdr:cNvPr id="2" name="Right Brace 1">
          <a:extLst>
            <a:ext uri="{FF2B5EF4-FFF2-40B4-BE49-F238E27FC236}">
              <a16:creationId xmlns:a16="http://schemas.microsoft.com/office/drawing/2014/main" id="{2B2B31A6-7E97-4615-AABC-A354104C9623}"/>
            </a:ext>
          </a:extLst>
        </xdr:cNvPr>
        <xdr:cNvSpPr/>
      </xdr:nvSpPr>
      <xdr:spPr>
        <a:xfrm>
          <a:off x="12899572" y="7538357"/>
          <a:ext cx="176893" cy="3973286"/>
        </a:xfrm>
        <a:prstGeom prst="rightBrace">
          <a:avLst/>
        </a:prstGeom>
        <a:noFill/>
        <a:ln>
          <a:solidFill>
            <a:schemeClr val="tx2"/>
          </a:solidFill>
        </a:ln>
        <a:effectLst/>
      </xdr:spPr>
      <xdr:style>
        <a:lnRef idx="2">
          <a:schemeClr val="accent6"/>
        </a:lnRef>
        <a:fillRef idx="0">
          <a:schemeClr val="accent6"/>
        </a:fillRef>
        <a:effectRef idx="1">
          <a:schemeClr val="accent6"/>
        </a:effectRef>
        <a:fontRef idx="minor">
          <a:schemeClr val="tx1"/>
        </a:fontRef>
      </xdr:style>
      <xdr:txBody>
        <a:bodyPr rtlCol="0" anchor="ctr"/>
        <a:lstStyle/>
        <a:p>
          <a:pPr algn="l"/>
          <a:endParaRPr lang="en-AU" sz="1100"/>
        </a:p>
      </xdr:txBody>
    </xdr:sp>
    <xdr:clientData/>
  </xdr:twoCellAnchor>
  <xdr:twoCellAnchor>
    <xdr:from>
      <xdr:col>14</xdr:col>
      <xdr:colOff>234043</xdr:colOff>
      <xdr:row>7</xdr:row>
      <xdr:rowOff>16328</xdr:rowOff>
    </xdr:from>
    <xdr:to>
      <xdr:col>14</xdr:col>
      <xdr:colOff>381000</xdr:colOff>
      <xdr:row>32</xdr:row>
      <xdr:rowOff>176893</xdr:rowOff>
    </xdr:to>
    <xdr:sp macro="" textlink="">
      <xdr:nvSpPr>
        <xdr:cNvPr id="9" name="Right Brace 8">
          <a:extLst>
            <a:ext uri="{FF2B5EF4-FFF2-40B4-BE49-F238E27FC236}">
              <a16:creationId xmlns:a16="http://schemas.microsoft.com/office/drawing/2014/main" id="{15722B22-CF02-472D-ACBC-FDCD6EA95D62}"/>
            </a:ext>
          </a:extLst>
        </xdr:cNvPr>
        <xdr:cNvSpPr/>
      </xdr:nvSpPr>
      <xdr:spPr>
        <a:xfrm>
          <a:off x="12888686" y="2370364"/>
          <a:ext cx="146957" cy="5018315"/>
        </a:xfrm>
        <a:prstGeom prst="rightBrace">
          <a:avLst/>
        </a:prstGeom>
        <a:noFill/>
        <a:ln>
          <a:solidFill>
            <a:schemeClr val="tx2"/>
          </a:solidFill>
        </a:ln>
        <a:effectLst/>
      </xdr:spPr>
      <xdr:style>
        <a:lnRef idx="2">
          <a:schemeClr val="accent6"/>
        </a:lnRef>
        <a:fillRef idx="0">
          <a:schemeClr val="accent6"/>
        </a:fillRef>
        <a:effectRef idx="1">
          <a:schemeClr val="accent6"/>
        </a:effectRef>
        <a:fontRef idx="minor">
          <a:schemeClr val="tx1"/>
        </a:fontRef>
      </xdr:style>
      <xdr:txBody>
        <a:bodyPr rtlCol="0" anchor="ctr"/>
        <a:lstStyle/>
        <a:p>
          <a:pPr algn="l"/>
          <a:endParaRPr lang="en-AU" sz="1100"/>
        </a:p>
      </xdr:txBody>
    </xdr:sp>
    <xdr:clientData/>
  </xdr:twoCellAnchor>
  <xdr:twoCellAnchor>
    <xdr:from>
      <xdr:col>1</xdr:col>
      <xdr:colOff>27215</xdr:colOff>
      <xdr:row>30</xdr:row>
      <xdr:rowOff>163286</xdr:rowOff>
    </xdr:from>
    <xdr:to>
      <xdr:col>5</xdr:col>
      <xdr:colOff>1038227</xdr:colOff>
      <xdr:row>42</xdr:row>
      <xdr:rowOff>44824</xdr:rowOff>
    </xdr:to>
    <xdr:sp macro="" textlink="">
      <xdr:nvSpPr>
        <xdr:cNvPr id="10" name="Rectangle 9">
          <a:extLst>
            <a:ext uri="{FF2B5EF4-FFF2-40B4-BE49-F238E27FC236}">
              <a16:creationId xmlns:a16="http://schemas.microsoft.com/office/drawing/2014/main" id="{E887ED0E-5B7D-4BB0-9285-912DD3C3C318}"/>
            </a:ext>
          </a:extLst>
        </xdr:cNvPr>
        <xdr:cNvSpPr/>
      </xdr:nvSpPr>
      <xdr:spPr>
        <a:xfrm>
          <a:off x="307362" y="6875610"/>
          <a:ext cx="6154512" cy="2369243"/>
        </a:xfrm>
        <a:prstGeom prst="rect">
          <a:avLst/>
        </a:prstGeom>
        <a:solidFill>
          <a:schemeClr val="tx2">
            <a:lumMod val="20000"/>
            <a:lumOff val="8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ct val="150000"/>
            </a:lnSpc>
          </a:pPr>
          <a:r>
            <a:rPr lang="en-US" sz="300" b="1" i="0" u="none" strike="noStrike">
              <a:solidFill>
                <a:schemeClr val="tx1"/>
              </a:solidFill>
              <a:effectLst/>
              <a:latin typeface="Arial Nova" panose="020B0504020202020204" pitchFamily="34" charset="0"/>
              <a:ea typeface="+mn-ea"/>
              <a:cs typeface="+mn-cs"/>
            </a:rPr>
            <a:t> </a:t>
          </a:r>
          <a:endParaRPr lang="en-US" sz="900" b="0" i="0" u="none" strike="noStrike">
            <a:solidFill>
              <a:schemeClr val="tx1"/>
            </a:solidFill>
            <a:effectLst/>
            <a:latin typeface="Arial Nova" panose="020B0504020202020204" pitchFamily="34" charset="0"/>
            <a:ea typeface="+mn-ea"/>
            <a:cs typeface="+mn-cs"/>
          </a:endParaRPr>
        </a:p>
        <a:p>
          <a:pPr marL="0" indent="0" algn="l">
            <a:lnSpc>
              <a:spcPct val="150000"/>
            </a:lnSpc>
            <a:buFontTx/>
            <a:buNone/>
          </a:pPr>
          <a:r>
            <a:rPr lang="en-US" sz="900" b="1" i="0" u="none" strike="noStrike">
              <a:solidFill>
                <a:schemeClr val="tx1"/>
              </a:solidFill>
              <a:effectLst/>
              <a:latin typeface="Arial Nova" panose="020B0504020202020204" pitchFamily="34" charset="0"/>
              <a:ea typeface="+mn-ea"/>
              <a:cs typeface="+mn-cs"/>
            </a:rPr>
            <a:t>INSTRUCTIONS</a:t>
          </a:r>
          <a:r>
            <a:rPr lang="en-US" sz="900" b="1" i="0" u="none" strike="noStrike" baseline="0">
              <a:solidFill>
                <a:schemeClr val="tx1"/>
              </a:solidFill>
              <a:effectLst/>
              <a:latin typeface="Arial Nova" panose="020B0504020202020204" pitchFamily="34" charset="0"/>
              <a:ea typeface="+mn-ea"/>
              <a:cs typeface="+mn-cs"/>
            </a:rPr>
            <a:t> FOR USING THE EXCEL WORKBOOK </a:t>
          </a:r>
          <a:endParaRPr lang="en-US" sz="900" b="0" i="0" u="none" strike="noStrike" baseline="0">
            <a:solidFill>
              <a:schemeClr val="tx1"/>
            </a:solidFill>
            <a:effectLst/>
            <a:latin typeface="Arial Nova" panose="020B0504020202020204" pitchFamily="34" charset="0"/>
            <a:ea typeface="+mn-ea"/>
            <a:cs typeface="+mn-cs"/>
          </a:endParaRPr>
        </a:p>
        <a:p>
          <a:pPr marL="0" indent="0" algn="l">
            <a:lnSpc>
              <a:spcPct val="150000"/>
            </a:lnSpc>
            <a:buFontTx/>
            <a:buNone/>
          </a:pPr>
          <a:r>
            <a:rPr lang="en-US" sz="900" b="0" i="0" u="none" strike="noStrike" baseline="0">
              <a:solidFill>
                <a:schemeClr val="tx1"/>
              </a:solidFill>
              <a:effectLst/>
              <a:latin typeface="Arial Nova" panose="020B0504020202020204" pitchFamily="34" charset="0"/>
              <a:ea typeface="+mn-ea"/>
              <a:cs typeface="+mn-cs"/>
            </a:rPr>
            <a:t>Shaded cells contain formulas. </a:t>
          </a:r>
        </a:p>
        <a:p>
          <a:pPr marL="0" indent="0" algn="l">
            <a:lnSpc>
              <a:spcPct val="150000"/>
            </a:lnSpc>
            <a:buFontTx/>
            <a:buNone/>
          </a:pPr>
          <a:r>
            <a:rPr lang="en-US" sz="900" b="0" i="0" u="none" strike="noStrike" baseline="0">
              <a:solidFill>
                <a:schemeClr val="tx1"/>
              </a:solidFill>
              <a:effectLst/>
              <a:latin typeface="Arial Nova" panose="020B0504020202020204" pitchFamily="34" charset="0"/>
              <a:ea typeface="+mn-ea"/>
              <a:cs typeface="+mn-cs"/>
            </a:rPr>
            <a:t>Workbook tabs are protected to guide your journey through the workbook, prevent accidental deletion of formulas and preserve the integrity of this tool.  Do not use this with Excel Online - it will not allow you to unprotect sheets.  If you need to add additional lines:</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Right click workbook tab &gt; select 'Unprotect' </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Click on 'View' in the toolbar &gt; tick 'Headings' </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Insert lines as needed above the shaded line to ensure data is included in totals and will feed to your Dashboard</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Right click workbook tab again &gt; select 'Protect'</a:t>
          </a:r>
        </a:p>
        <a:p>
          <a:pPr marL="0" marR="0" lvl="0" indent="0" algn="l" defTabSz="914400" eaLnBrk="1" fontAlgn="auto" latinLnBrk="0" hangingPunct="1">
            <a:lnSpc>
              <a:spcPct val="150000"/>
            </a:lnSpc>
            <a:spcBef>
              <a:spcPts val="0"/>
            </a:spcBef>
            <a:spcAft>
              <a:spcPts val="0"/>
            </a:spcAft>
            <a:buClrTx/>
            <a:buSzTx/>
            <a:buFontTx/>
            <a:buNone/>
            <a:tabLst/>
            <a:defRPr/>
          </a:pPr>
          <a:r>
            <a:rPr lang="en-US" sz="900" b="0" i="0" baseline="0">
              <a:solidFill>
                <a:sysClr val="windowText" lastClr="000000"/>
              </a:solidFill>
              <a:effectLst/>
              <a:latin typeface="Arial Nova" panose="020B0504020202020204" pitchFamily="34" charset="0"/>
              <a:ea typeface="+mn-ea"/>
              <a:cs typeface="+mn-cs"/>
            </a:rPr>
            <a:t>Pages are set to print on A4. For USA cohorts, please change to US letter.</a:t>
          </a:r>
          <a:endParaRPr lang="en-AU" sz="600">
            <a:solidFill>
              <a:sysClr val="windowText" lastClr="000000"/>
            </a:solidFill>
            <a:effectLst/>
            <a:latin typeface="Arial Nova" panose="020B0504020202020204" pitchFamily="34" charset="0"/>
          </a:endParaRPr>
        </a:p>
        <a:p>
          <a:pPr marL="228600" indent="-228600" algn="l">
            <a:lnSpc>
              <a:spcPct val="150000"/>
            </a:lnSpc>
            <a:buFont typeface="+mj-lt"/>
            <a:buAutoNum type="arabicPeriod"/>
          </a:pPr>
          <a:endParaRPr lang="en-AU" sz="900" b="0" i="0" u="none" strike="noStrike" baseline="0">
            <a:solidFill>
              <a:schemeClr val="tx1"/>
            </a:solidFill>
            <a:effectLst/>
            <a:latin typeface="Arial Nova" panose="020B0504020202020204" pitchFamily="34" charset="0"/>
            <a:ea typeface="+mn-ea"/>
            <a:cs typeface="+mn-cs"/>
          </a:endParaRPr>
        </a:p>
      </xdr:txBody>
    </xdr:sp>
    <xdr:clientData/>
  </xdr:twoCellAnchor>
  <xdr:twoCellAnchor>
    <xdr:from>
      <xdr:col>0</xdr:col>
      <xdr:colOff>204106</xdr:colOff>
      <xdr:row>0</xdr:row>
      <xdr:rowOff>1442358</xdr:rowOff>
    </xdr:from>
    <xdr:to>
      <xdr:col>6</xdr:col>
      <xdr:colOff>557892</xdr:colOff>
      <xdr:row>3</xdr:row>
      <xdr:rowOff>149679</xdr:rowOff>
    </xdr:to>
    <xdr:sp macro="" textlink="">
      <xdr:nvSpPr>
        <xdr:cNvPr id="15" name="TextBox 14">
          <a:extLst>
            <a:ext uri="{FF2B5EF4-FFF2-40B4-BE49-F238E27FC236}">
              <a16:creationId xmlns:a16="http://schemas.microsoft.com/office/drawing/2014/main" id="{4D1681FC-DF9A-4233-87A3-9BE8DF80729A}"/>
            </a:ext>
          </a:extLst>
        </xdr:cNvPr>
        <xdr:cNvSpPr txBox="1"/>
      </xdr:nvSpPr>
      <xdr:spPr>
        <a:xfrm>
          <a:off x="204106" y="1442358"/>
          <a:ext cx="7007679" cy="106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2800"/>
            <a:t>GROWTH TEAM DECISION</a:t>
          </a:r>
          <a:r>
            <a:rPr lang="en-AU" sz="2800" baseline="0"/>
            <a:t> TOOL Dashboard</a:t>
          </a:r>
          <a:endParaRPr lang="en-AU" sz="2800"/>
        </a:p>
      </xdr:txBody>
    </xdr:sp>
    <xdr:clientData/>
  </xdr:twoCellAnchor>
  <xdr:twoCellAnchor editAs="oneCell">
    <xdr:from>
      <xdr:col>5</xdr:col>
      <xdr:colOff>272142</xdr:colOff>
      <xdr:row>0</xdr:row>
      <xdr:rowOff>122465</xdr:rowOff>
    </xdr:from>
    <xdr:to>
      <xdr:col>8</xdr:col>
      <xdr:colOff>620261</xdr:colOff>
      <xdr:row>0</xdr:row>
      <xdr:rowOff>1296390</xdr:rowOff>
    </xdr:to>
    <xdr:pic>
      <xdr:nvPicPr>
        <xdr:cNvPr id="17" name="Picture 16" descr="Shape&#10;&#10;Description automatically generated with medium confidence">
          <a:extLst>
            <a:ext uri="{FF2B5EF4-FFF2-40B4-BE49-F238E27FC236}">
              <a16:creationId xmlns:a16="http://schemas.microsoft.com/office/drawing/2014/main" id="{A63C050D-D706-4F71-BF9B-E9B91343A163}"/>
            </a:ext>
          </a:extLst>
        </xdr:cNvPr>
        <xdr:cNvPicPr>
          <a:picLocks noChangeAspect="1"/>
        </xdr:cNvPicPr>
      </xdr:nvPicPr>
      <xdr:blipFill>
        <a:blip xmlns:r="http://schemas.openxmlformats.org/officeDocument/2006/relationships" r:embed="rId1"/>
        <a:stretch>
          <a:fillRect/>
        </a:stretch>
      </xdr:blipFill>
      <xdr:spPr>
        <a:xfrm>
          <a:off x="5606142" y="122465"/>
          <a:ext cx="2974298" cy="1173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126388</xdr:colOff>
      <xdr:row>3</xdr:row>
      <xdr:rowOff>16180</xdr:rowOff>
    </xdr:from>
    <xdr:to>
      <xdr:col>7</xdr:col>
      <xdr:colOff>13607</xdr:colOff>
      <xdr:row>4</xdr:row>
      <xdr:rowOff>268993</xdr:rowOff>
    </xdr:to>
    <xdr:sp macro="" textlink="">
      <xdr:nvSpPr>
        <xdr:cNvPr id="26" name="Rectangle 25">
          <a:extLst>
            <a:ext uri="{FF2B5EF4-FFF2-40B4-BE49-F238E27FC236}">
              <a16:creationId xmlns:a16="http://schemas.microsoft.com/office/drawing/2014/main" id="{C18DA488-F525-400A-B3F2-20DA9D5C86A5}"/>
            </a:ext>
          </a:extLst>
        </xdr:cNvPr>
        <xdr:cNvSpPr/>
      </xdr:nvSpPr>
      <xdr:spPr>
        <a:xfrm>
          <a:off x="126388" y="1338474"/>
          <a:ext cx="11220101" cy="529225"/>
        </a:xfrm>
        <a:prstGeom prst="rect">
          <a:avLst/>
        </a:prstGeom>
        <a:no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50000"/>
            </a:lnSpc>
            <a:spcBef>
              <a:spcPts val="0"/>
            </a:spcBef>
            <a:spcAft>
              <a:spcPts val="0"/>
            </a:spcAft>
            <a:buClrTx/>
            <a:buSzTx/>
            <a:buFontTx/>
            <a:buNone/>
            <a:tabLst/>
            <a:defRPr/>
          </a:pPr>
          <a:r>
            <a:rPr lang="en-US" sz="1200" b="0" i="0" u="none" strike="noStrike">
              <a:solidFill>
                <a:schemeClr val="tx1"/>
              </a:solidFill>
              <a:effectLst/>
              <a:latin typeface="Arial Nova" panose="020B0504020202020204" pitchFamily="34" charset="0"/>
              <a:ea typeface="+mn-ea"/>
              <a:cs typeface="+mn-cs"/>
            </a:rPr>
            <a:t>A decision making tool to create your Growth Team strategy and bring your mindset into the 21st century.</a:t>
          </a:r>
          <a:endParaRPr lang="en-US" sz="1200" b="0">
            <a:solidFill>
              <a:schemeClr val="tx1"/>
            </a:solidFill>
            <a:latin typeface="Arial Nova" panose="020B0504020202020204" pitchFamily="34" charset="0"/>
          </a:endParaRPr>
        </a:p>
      </xdr:txBody>
    </xdr:sp>
    <xdr:clientData/>
  </xdr:twoCellAnchor>
  <xdr:twoCellAnchor>
    <xdr:from>
      <xdr:col>0</xdr:col>
      <xdr:colOff>168087</xdr:colOff>
      <xdr:row>37</xdr:row>
      <xdr:rowOff>86591</xdr:rowOff>
    </xdr:from>
    <xdr:to>
      <xdr:col>11</xdr:col>
      <xdr:colOff>887156</xdr:colOff>
      <xdr:row>80</xdr:row>
      <xdr:rowOff>22411</xdr:rowOff>
    </xdr:to>
    <xdr:sp macro="" textlink="">
      <xdr:nvSpPr>
        <xdr:cNvPr id="10" name="Rectangle 9">
          <a:extLst>
            <a:ext uri="{FF2B5EF4-FFF2-40B4-BE49-F238E27FC236}">
              <a16:creationId xmlns:a16="http://schemas.microsoft.com/office/drawing/2014/main" id="{8B440ECF-765C-4AAB-8F74-ED2C84ADD63E}"/>
            </a:ext>
          </a:extLst>
        </xdr:cNvPr>
        <xdr:cNvSpPr/>
      </xdr:nvSpPr>
      <xdr:spPr>
        <a:xfrm>
          <a:off x="168087" y="12043267"/>
          <a:ext cx="17191716" cy="6771409"/>
        </a:xfrm>
        <a:prstGeom prst="rect">
          <a:avLst/>
        </a:prstGeom>
        <a:solidFill>
          <a:schemeClr val="tx2">
            <a:lumMod val="20000"/>
            <a:lumOff val="8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ct val="150000"/>
            </a:lnSpc>
          </a:pPr>
          <a:r>
            <a:rPr lang="en-US" sz="400" b="1" i="0" u="none" strike="noStrike">
              <a:solidFill>
                <a:schemeClr val="tx1"/>
              </a:solidFill>
              <a:effectLst/>
              <a:latin typeface="Arial Nova" panose="020B0504020202020204" pitchFamily="34" charset="0"/>
              <a:ea typeface="+mn-ea"/>
              <a:cs typeface="+mn-cs"/>
            </a:rPr>
            <a:t> </a:t>
          </a:r>
          <a:br>
            <a:rPr lang="en-US" sz="1100" b="1" i="0" u="none" strike="noStrike">
              <a:solidFill>
                <a:schemeClr val="tx1"/>
              </a:solidFill>
              <a:effectLst/>
              <a:latin typeface="Arial Nova" panose="020B0504020202020204" pitchFamily="34" charset="0"/>
              <a:ea typeface="+mn-ea"/>
              <a:cs typeface="+mn-cs"/>
            </a:rPr>
          </a:br>
          <a:r>
            <a:rPr lang="en-US" sz="1000" b="1" i="0" u="none" strike="noStrike">
              <a:solidFill>
                <a:schemeClr val="tx1"/>
              </a:solidFill>
              <a:effectLst/>
              <a:latin typeface="Arial Nova" panose="020B0504020202020204" pitchFamily="34" charset="0"/>
              <a:ea typeface="+mn-ea"/>
              <a:cs typeface="+mn-cs"/>
            </a:rPr>
            <a:t>What is this?</a:t>
          </a:r>
          <a:r>
            <a:rPr lang="en-US" sz="1000">
              <a:solidFill>
                <a:schemeClr val="tx1"/>
              </a:solidFill>
              <a:latin typeface="Arial Nova" panose="020B0504020202020204" pitchFamily="34" charset="0"/>
            </a:rPr>
            <a:t> </a:t>
          </a:r>
        </a:p>
        <a:p>
          <a:pPr algn="l">
            <a:lnSpc>
              <a:spcPct val="150000"/>
            </a:lnSpc>
          </a:pPr>
          <a:r>
            <a:rPr lang="en-US" sz="1000" b="0" i="0" u="none" strike="noStrike">
              <a:solidFill>
                <a:schemeClr val="tx1"/>
              </a:solidFill>
              <a:effectLst/>
              <a:latin typeface="Arial Nova" panose="020B0504020202020204" pitchFamily="34" charset="0"/>
              <a:ea typeface="+mn-ea"/>
              <a:cs typeface="+mn-cs"/>
            </a:rPr>
            <a:t>This tool</a:t>
          </a:r>
          <a:r>
            <a:rPr lang="en-US" sz="1000" b="0" i="0" u="none" strike="noStrike" baseline="0">
              <a:solidFill>
                <a:schemeClr val="tx1"/>
              </a:solidFill>
              <a:effectLst/>
              <a:latin typeface="Arial Nova" panose="020B0504020202020204" pitchFamily="34" charset="0"/>
              <a:ea typeface="+mn-ea"/>
              <a:cs typeface="+mn-cs"/>
            </a:rPr>
            <a:t> is designed to document your decisions for creating and building your Growth Team </a:t>
          </a:r>
          <a:r>
            <a:rPr lang="en-US" sz="1000" b="0" i="0" u="none" strike="noStrike">
              <a:solidFill>
                <a:schemeClr val="tx1"/>
              </a:solidFill>
              <a:effectLst/>
              <a:latin typeface="Arial Nova" panose="020B0504020202020204" pitchFamily="34" charset="0"/>
              <a:ea typeface="+mn-ea"/>
              <a:cs typeface="+mn-cs"/>
            </a:rPr>
            <a:t>It is not designed to replace a detailed project management system but it will help take your planning to the next level. </a:t>
          </a:r>
        </a:p>
        <a:p>
          <a:pPr algn="l">
            <a:lnSpc>
              <a:spcPct val="150000"/>
            </a:lnSpc>
          </a:pPr>
          <a:r>
            <a:rPr lang="en-US" sz="1000" b="1" i="0" u="none" strike="noStrike">
              <a:solidFill>
                <a:schemeClr val="tx1"/>
              </a:solidFill>
              <a:effectLst/>
              <a:latin typeface="Arial Nova" panose="020B0504020202020204" pitchFamily="34" charset="0"/>
              <a:ea typeface="+mn-ea"/>
              <a:cs typeface="+mn-cs"/>
            </a:rPr>
            <a:t>How this works</a:t>
          </a:r>
          <a:r>
            <a:rPr lang="en-US" sz="1000">
              <a:solidFill>
                <a:schemeClr val="tx1"/>
              </a:solidFill>
              <a:latin typeface="Arial Nova" panose="020B0504020202020204" pitchFamily="34" charset="0"/>
            </a:rPr>
            <a:t> </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Choose</a:t>
          </a:r>
          <a:r>
            <a:rPr lang="en-US" sz="1000" b="0" i="0" u="none" strike="noStrike" baseline="0">
              <a:solidFill>
                <a:schemeClr val="tx1"/>
              </a:solidFill>
              <a:effectLst/>
              <a:latin typeface="Arial Nova" panose="020B0504020202020204" pitchFamily="34" charset="0"/>
              <a:ea typeface="+mn-ea"/>
              <a:cs typeface="+mn-cs"/>
            </a:rPr>
            <a:t> the Project first. A dropdown list is provide to guide your project names mapped to BoB IP categories of Brand-Product-Channel-Sales</a:t>
          </a:r>
          <a:r>
            <a:rPr lang="en-US" sz="1000" b="0" i="0" u="none" strike="noStrike">
              <a:solidFill>
                <a:schemeClr val="tx1"/>
              </a:solidFill>
              <a:effectLst/>
              <a:latin typeface="Arial Nova" panose="020B0504020202020204" pitchFamily="34" charset="0"/>
              <a:ea typeface="+mn-ea"/>
              <a:cs typeface="+mn-cs"/>
            </a:rPr>
            <a:t>. This is the</a:t>
          </a:r>
          <a:r>
            <a:rPr lang="en-US" sz="1000" b="0" i="0" u="none" strike="noStrike" baseline="0">
              <a:solidFill>
                <a:schemeClr val="tx1"/>
              </a:solidFill>
              <a:effectLst/>
              <a:latin typeface="Arial Nova" panose="020B0504020202020204" pitchFamily="34" charset="0"/>
              <a:ea typeface="+mn-ea"/>
              <a:cs typeface="+mn-cs"/>
            </a:rPr>
            <a:t> End to End </a:t>
          </a:r>
          <a:r>
            <a:rPr lang="en-US" sz="1000" b="0" i="0" u="none" strike="noStrike">
              <a:solidFill>
                <a:schemeClr val="tx1"/>
              </a:solidFill>
              <a:effectLst/>
              <a:latin typeface="Arial Nova" panose="020B0504020202020204" pitchFamily="34" charset="0"/>
              <a:ea typeface="+mn-ea"/>
              <a:cs typeface="+mn-cs"/>
            </a:rPr>
            <a:t>and Top Down business model we have provided</a:t>
          </a:r>
          <a:r>
            <a:rPr lang="en-US" sz="1000" b="0" i="0" u="none" strike="noStrike" baseline="0">
              <a:solidFill>
                <a:schemeClr val="tx1"/>
              </a:solidFill>
              <a:effectLst/>
              <a:latin typeface="Arial Nova" panose="020B0504020202020204" pitchFamily="34" charset="0"/>
              <a:ea typeface="+mn-ea"/>
              <a:cs typeface="+mn-cs"/>
            </a:rPr>
            <a:t> to you </a:t>
          </a:r>
          <a:r>
            <a:rPr lang="en-US" sz="1000" b="0" i="0" u="none" strike="noStrike">
              <a:solidFill>
                <a:schemeClr val="tx1"/>
              </a:solidFill>
              <a:effectLst/>
              <a:latin typeface="Arial Nova" panose="020B0504020202020204" pitchFamily="34" charset="0"/>
              <a:ea typeface="+mn-ea"/>
              <a:cs typeface="+mn-cs"/>
            </a:rPr>
            <a:t>in the activation program.  You</a:t>
          </a:r>
          <a:r>
            <a:rPr lang="en-US" sz="1000" b="0" i="0" u="none" strike="noStrike" baseline="0">
              <a:solidFill>
                <a:schemeClr val="tx1"/>
              </a:solidFill>
              <a:effectLst/>
              <a:latin typeface="Arial Nova" panose="020B0504020202020204" pitchFamily="34" charset="0"/>
              <a:ea typeface="+mn-ea"/>
              <a:cs typeface="+mn-cs"/>
            </a:rPr>
            <a:t> can also add your own</a:t>
          </a:r>
          <a:r>
            <a:rPr lang="en-US" sz="1000" b="0" i="0" u="none" strike="noStrike">
              <a:solidFill>
                <a:schemeClr val="tx1"/>
              </a:solidFill>
              <a:effectLst/>
              <a:latin typeface="Arial Nova" panose="020B0504020202020204" pitchFamily="34" charset="0"/>
              <a:ea typeface="+mn-ea"/>
              <a:cs typeface="+mn-cs"/>
            </a:rPr>
            <a:t>. Enter all the Projects for</a:t>
          </a:r>
          <a:r>
            <a:rPr lang="en-US" sz="1000" b="0" i="0" u="none" strike="noStrike" baseline="0">
              <a:solidFill>
                <a:schemeClr val="tx1"/>
              </a:solidFill>
              <a:effectLst/>
              <a:latin typeface="Arial Nova" panose="020B0504020202020204" pitchFamily="34" charset="0"/>
              <a:ea typeface="+mn-ea"/>
              <a:cs typeface="+mn-cs"/>
            </a:rPr>
            <a:t> creating and building your Growth Team for the 21st century business model.</a:t>
          </a:r>
          <a:endParaRPr lang="en-US" sz="1000" b="0" i="0" u="none" strike="noStrike">
            <a:solidFill>
              <a:schemeClr val="tx1"/>
            </a:solidFill>
            <a:effectLst/>
            <a:latin typeface="Arial Nova" panose="020B0504020202020204" pitchFamily="34" charset="0"/>
            <a:ea typeface="+mn-ea"/>
            <a:cs typeface="+mn-cs"/>
          </a:endParaRP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Write in the Tasks</a:t>
          </a:r>
          <a:r>
            <a:rPr lang="en-US" sz="1000" b="0" i="0" u="none" strike="noStrike" baseline="0">
              <a:solidFill>
                <a:schemeClr val="tx1"/>
              </a:solidFill>
              <a:effectLst/>
              <a:latin typeface="Arial Nova" panose="020B0504020202020204" pitchFamily="34" charset="0"/>
              <a:ea typeface="+mn-ea"/>
              <a:cs typeface="+mn-cs"/>
            </a:rPr>
            <a:t> relating to the Projects you have chosen. </a:t>
          </a:r>
          <a:endParaRPr lang="en-US" sz="1000" b="0" i="0" u="none" strike="noStrike">
            <a:solidFill>
              <a:schemeClr val="tx1"/>
            </a:solidFill>
            <a:effectLst/>
            <a:latin typeface="Arial Nova" panose="020B0504020202020204" pitchFamily="34" charset="0"/>
            <a:ea typeface="+mn-ea"/>
            <a:cs typeface="+mn-cs"/>
          </a:endParaRP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Write in the Objective for each of the</a:t>
          </a:r>
          <a:r>
            <a:rPr lang="en-US" sz="1000" b="0" i="0" u="none" strike="noStrike" baseline="0">
              <a:solidFill>
                <a:schemeClr val="tx1"/>
              </a:solidFill>
              <a:effectLst/>
              <a:latin typeface="Arial Nova" panose="020B0504020202020204" pitchFamily="34" charset="0"/>
              <a:ea typeface="+mn-ea"/>
              <a:cs typeface="+mn-cs"/>
            </a:rPr>
            <a:t> Projects and Tasks.  These are your Choices. </a:t>
          </a:r>
          <a:r>
            <a:rPr lang="en-US" sz="1000" b="0" i="0" baseline="0">
              <a:solidFill>
                <a:sysClr val="windowText" lastClr="000000"/>
              </a:solidFill>
              <a:effectLst/>
              <a:latin typeface="Arial Nova" panose="020B0504020202020204" pitchFamily="34" charset="0"/>
              <a:ea typeface="+mn-ea"/>
              <a:cs typeface="+mn-cs"/>
            </a:rPr>
            <a:t>Use the ONE EARTH IP we have provided in the activation program to guide you with this. Eg. If your Project is Brand Strategy, your Choice might be to clarify your WHO, Purpose and Asset.</a:t>
          </a:r>
          <a:endParaRPr lang="en-US" sz="1000" b="0" i="0" u="none" strike="noStrike" baseline="0">
            <a:solidFill>
              <a:sysClr val="windowText" lastClr="000000"/>
            </a:solidFill>
            <a:effectLst/>
            <a:latin typeface="Arial Nova" panose="020B0504020202020204" pitchFamily="34" charset="0"/>
            <a:ea typeface="+mn-ea"/>
            <a:cs typeface="+mn-cs"/>
          </a:endParaRP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Write in the Components,</a:t>
          </a:r>
          <a:r>
            <a:rPr lang="en-US" sz="1000" b="0" i="0" u="none" strike="noStrike" baseline="0">
              <a:solidFill>
                <a:schemeClr val="tx1"/>
              </a:solidFill>
              <a:effectLst/>
              <a:latin typeface="Arial Nova" panose="020B0504020202020204" pitchFamily="34" charset="0"/>
              <a:ea typeface="+mn-ea"/>
              <a:cs typeface="+mn-cs"/>
            </a:rPr>
            <a:t> being the Skillsets you will need to complete your Growth Team.</a:t>
          </a:r>
          <a:endParaRPr lang="en-US" sz="1000" b="0" i="0" u="none" strike="noStrike">
            <a:solidFill>
              <a:schemeClr val="tx1"/>
            </a:solidFill>
            <a:effectLst/>
            <a:latin typeface="Arial Nova" panose="020B0504020202020204" pitchFamily="34" charset="0"/>
            <a:ea typeface="+mn-ea"/>
            <a:cs typeface="+mn-cs"/>
          </a:endParaRP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Enter the Investment you will make to acheive your Objectives.</a:t>
          </a:r>
          <a:r>
            <a:rPr lang="en-US" sz="1000" b="0" i="0" u="none" strike="noStrike" baseline="0">
              <a:solidFill>
                <a:schemeClr val="tx1"/>
              </a:solidFill>
              <a:effectLst/>
              <a:latin typeface="Arial Nova" panose="020B0504020202020204" pitchFamily="34" charset="0"/>
              <a:ea typeface="+mn-ea"/>
              <a:cs typeface="+mn-cs"/>
            </a:rPr>
            <a:t> The time (days), money and then the return on investment outcome you anticipate from your choices(ROI). There are three types of uplift: Revenue, Margin and Value. Choose one and anticipated value of the uplift in ROI</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Now look at the resources</a:t>
          </a:r>
          <a:r>
            <a:rPr lang="en-US" sz="1000" b="0" i="0" u="none" strike="noStrike" baseline="0">
              <a:solidFill>
                <a:schemeClr val="tx1"/>
              </a:solidFill>
              <a:effectLst/>
              <a:latin typeface="Arial Nova" panose="020B0504020202020204" pitchFamily="34" charset="0"/>
              <a:ea typeface="+mn-ea"/>
              <a:cs typeface="+mn-cs"/>
            </a:rPr>
            <a:t> you will need internally and externally in your Growth Team.  Put in names for the leads and team members for each.  Either use an exisiting resources name, or you might enter a title if you are yet to recruit someone for your Growth Team to fill a gap.</a:t>
          </a:r>
        </a:p>
        <a:p>
          <a:pPr marL="228600" indent="-228600" algn="l">
            <a:lnSpc>
              <a:spcPct val="150000"/>
            </a:lnSpc>
            <a:buFont typeface="+mj-lt"/>
            <a:buAutoNum type="arabicPeriod"/>
          </a:pPr>
          <a:r>
            <a:rPr lang="en-US" sz="1000" b="0" i="0" u="none" strike="noStrike" baseline="0">
              <a:solidFill>
                <a:schemeClr val="tx1"/>
              </a:solidFill>
              <a:effectLst/>
              <a:latin typeface="Arial Nova" panose="020B0504020202020204" pitchFamily="34" charset="0"/>
              <a:ea typeface="+mn-ea"/>
              <a:cs typeface="+mn-cs"/>
            </a:rPr>
            <a:t>Select a priority number from 1 to 5 for each line item where 1 = This quarter, like now  2 = Can wait until...next quarter  3 = Can be sometime this year  4 = It can wait until next year  5 = Not this year / not sure</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Select a status for each line item.</a:t>
          </a:r>
          <a:r>
            <a:rPr lang="en-US" sz="1000" b="0" i="0" u="none" strike="noStrike" baseline="0">
              <a:solidFill>
                <a:schemeClr val="tx1"/>
              </a:solidFill>
              <a:effectLst/>
              <a:latin typeface="Arial Nova" panose="020B0504020202020204" pitchFamily="34" charset="0"/>
              <a:ea typeface="+mn-ea"/>
              <a:cs typeface="+mn-cs"/>
            </a:rPr>
            <a:t>  The categories we have provided for you to select from the drop down list are: Not yet started, In Progress, Complete, Shelved.  You can create your own in the Data tab by overwriting our suggestions. </a:t>
          </a:r>
        </a:p>
        <a:p>
          <a:pPr marL="228600" indent="-228600" algn="l">
            <a:lnSpc>
              <a:spcPct val="150000"/>
            </a:lnSpc>
            <a:buFont typeface="+mj-lt"/>
            <a:buAutoNum type="arabicPeriod"/>
          </a:pPr>
          <a:r>
            <a:rPr lang="en-US" sz="1000" b="0" i="0" u="none" strike="noStrike" baseline="0">
              <a:solidFill>
                <a:schemeClr val="tx1"/>
              </a:solidFill>
              <a:effectLst/>
              <a:latin typeface="Arial Nova" panose="020B0504020202020204" pitchFamily="34" charset="0"/>
              <a:ea typeface="+mn-ea"/>
              <a:cs typeface="+mn-cs"/>
            </a:rPr>
            <a:t>Select flags to denote in colour how the project is going eg. Green = On track, Orange = A few issues, Red = project in jeopardy or stalled.</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Review</a:t>
          </a:r>
          <a:r>
            <a:rPr lang="en-US" sz="1000" b="0" i="0" u="none" strike="noStrike" baseline="0">
              <a:solidFill>
                <a:schemeClr val="tx1"/>
              </a:solidFill>
              <a:effectLst/>
              <a:latin typeface="Arial Nova" panose="020B0504020202020204" pitchFamily="34" charset="0"/>
              <a:ea typeface="+mn-ea"/>
              <a:cs typeface="+mn-cs"/>
            </a:rPr>
            <a:t> the summary data at the bottom of the sheet.  This will feed into the Dashboard on the first tab in the workbook.</a:t>
          </a:r>
          <a:endParaRPr lang="en-US" sz="1000" b="0" i="0" u="none" strike="noStrike">
            <a:solidFill>
              <a:schemeClr val="tx1"/>
            </a:solidFill>
            <a:effectLst/>
            <a:latin typeface="Arial Nova" panose="020B0504020202020204" pitchFamily="34" charset="0"/>
            <a:ea typeface="+mn-ea"/>
            <a:cs typeface="+mn-cs"/>
          </a:endParaRPr>
        </a:p>
        <a:p>
          <a:pPr algn="l">
            <a:lnSpc>
              <a:spcPct val="150000"/>
            </a:lnSpc>
          </a:pPr>
          <a:r>
            <a:rPr lang="en-US" sz="1000" b="1" i="0" u="none" strike="noStrike">
              <a:solidFill>
                <a:schemeClr val="tx1"/>
              </a:solidFill>
              <a:effectLst/>
              <a:latin typeface="Arial Nova" panose="020B0504020202020204" pitchFamily="34" charset="0"/>
              <a:ea typeface="+mn-ea"/>
              <a:cs typeface="+mn-cs"/>
            </a:rPr>
            <a:t>Outcome</a:t>
          </a:r>
          <a:r>
            <a:rPr lang="en-US" sz="1000">
              <a:solidFill>
                <a:schemeClr val="tx1"/>
              </a:solidFill>
              <a:latin typeface="Arial Nova" panose="020B0504020202020204" pitchFamily="34" charset="0"/>
            </a:rPr>
            <a:t> </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Once you've filled in this worksheet, you'll have documented your decision making process that</a:t>
          </a:r>
          <a:r>
            <a:rPr lang="en-US" sz="1000" b="0" i="0" u="none" strike="noStrike" baseline="0">
              <a:solidFill>
                <a:schemeClr val="tx1"/>
              </a:solidFill>
              <a:effectLst/>
              <a:latin typeface="Arial Nova" panose="020B0504020202020204" pitchFamily="34" charset="0"/>
              <a:ea typeface="+mn-ea"/>
              <a:cs typeface="+mn-cs"/>
            </a:rPr>
            <a:t> will assist you in creating and building the Growth Team. You are moving nto a 21st centruy mindset</a:t>
          </a:r>
          <a:r>
            <a:rPr lang="en-US" sz="1000" b="0" i="0" u="none" strike="noStrike">
              <a:solidFill>
                <a:schemeClr val="tx1"/>
              </a:solidFill>
              <a:effectLst/>
              <a:latin typeface="Arial Nova" panose="020B0504020202020204" pitchFamily="34" charset="0"/>
              <a:ea typeface="+mn-ea"/>
              <a:cs typeface="+mn-cs"/>
            </a:rPr>
            <a:t>.   You deserve to be congratulated!</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You now have a report at your fingertips and a worksheet you can return to and update at any time.</a:t>
          </a:r>
        </a:p>
        <a:p>
          <a:pPr algn="l">
            <a:lnSpc>
              <a:spcPct val="150000"/>
            </a:lnSpc>
          </a:pPr>
          <a:r>
            <a:rPr lang="en-US" sz="1000" b="1" i="0" u="none" strike="noStrike">
              <a:solidFill>
                <a:schemeClr val="tx1"/>
              </a:solidFill>
              <a:effectLst/>
              <a:latin typeface="Arial Nova" panose="020B0504020202020204" pitchFamily="34" charset="0"/>
              <a:ea typeface="+mn-ea"/>
              <a:cs typeface="+mn-cs"/>
            </a:rPr>
            <a:t>What next?</a:t>
          </a:r>
          <a:r>
            <a:rPr lang="en-US" sz="1000">
              <a:solidFill>
                <a:schemeClr val="tx1"/>
              </a:solidFill>
              <a:latin typeface="Arial Nova" panose="020B0504020202020204" pitchFamily="34" charset="0"/>
            </a:rPr>
            <a:t> </a:t>
          </a: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Share the results with your Growth Team</a:t>
          </a:r>
          <a:r>
            <a:rPr lang="en-US" sz="1000" b="0" i="0" u="none" strike="noStrike" baseline="0">
              <a:solidFill>
                <a:schemeClr val="tx1"/>
              </a:solidFill>
              <a:effectLst/>
              <a:latin typeface="Arial Nova" panose="020B0504020202020204" pitchFamily="34" charset="0"/>
              <a:ea typeface="+mn-ea"/>
              <a:cs typeface="+mn-cs"/>
            </a:rPr>
            <a:t> to get them onboard.</a:t>
          </a:r>
          <a:endParaRPr lang="en-US" sz="1000" b="0" i="0" u="none" strike="noStrike">
            <a:solidFill>
              <a:schemeClr val="tx1"/>
            </a:solidFill>
            <a:effectLst/>
            <a:latin typeface="Arial Nova" panose="020B0504020202020204" pitchFamily="34" charset="0"/>
            <a:ea typeface="+mn-ea"/>
            <a:cs typeface="+mn-cs"/>
          </a:endParaRPr>
        </a:p>
        <a:p>
          <a:pPr marL="228600" indent="-228600" algn="l">
            <a:lnSpc>
              <a:spcPct val="150000"/>
            </a:lnSpc>
            <a:buFont typeface="+mj-lt"/>
            <a:buAutoNum type="arabicPeriod"/>
          </a:pPr>
          <a:r>
            <a:rPr lang="en-US" sz="1000" b="0" i="0" u="none" strike="noStrike">
              <a:solidFill>
                <a:schemeClr val="tx1"/>
              </a:solidFill>
              <a:effectLst/>
              <a:latin typeface="Arial Nova" panose="020B0504020202020204" pitchFamily="34" charset="0"/>
              <a:ea typeface="+mn-ea"/>
              <a:cs typeface="+mn-cs"/>
            </a:rPr>
            <a:t>You can take the information and use it to populate your project management system and get the team started.</a:t>
          </a:r>
        </a:p>
        <a:p>
          <a:pPr marL="228600" indent="-228600" algn="l">
            <a:lnSpc>
              <a:spcPct val="150000"/>
            </a:lnSpc>
            <a:buFont typeface="+mj-lt"/>
            <a:buAutoNum type="arabicPeriod"/>
          </a:pPr>
          <a:endParaRPr lang="en-US" sz="1000" b="0" i="0" u="none" strike="noStrike">
            <a:solidFill>
              <a:schemeClr val="tx1"/>
            </a:solidFill>
            <a:effectLst/>
            <a:latin typeface="Arial Nova" panose="020B0504020202020204" pitchFamily="34" charset="0"/>
            <a:ea typeface="+mn-ea"/>
            <a:cs typeface="+mn-cs"/>
          </a:endParaRPr>
        </a:p>
        <a:p>
          <a:pPr marL="0" indent="0" algn="l">
            <a:lnSpc>
              <a:spcPct val="150000"/>
            </a:lnSpc>
            <a:buFontTx/>
            <a:buNone/>
          </a:pPr>
          <a:r>
            <a:rPr lang="en-US" sz="1000" b="1" i="0" u="none" strike="noStrike">
              <a:solidFill>
                <a:schemeClr val="tx1"/>
              </a:solidFill>
              <a:effectLst/>
              <a:latin typeface="Arial Nova" panose="020B0504020202020204" pitchFamily="34" charset="0"/>
              <a:ea typeface="+mn-ea"/>
              <a:cs typeface="+mn-cs"/>
            </a:rPr>
            <a:t>INSTRUCTIONS</a:t>
          </a:r>
          <a:r>
            <a:rPr lang="en-US" sz="1000" b="1" i="0" u="none" strike="noStrike" baseline="0">
              <a:solidFill>
                <a:schemeClr val="tx1"/>
              </a:solidFill>
              <a:effectLst/>
              <a:latin typeface="Arial Nova" panose="020B0504020202020204" pitchFamily="34" charset="0"/>
              <a:ea typeface="+mn-ea"/>
              <a:cs typeface="+mn-cs"/>
            </a:rPr>
            <a:t> FOR USING THE EXCEL WORKBOOK </a:t>
          </a:r>
        </a:p>
        <a:p>
          <a:pPr marL="0" indent="0" algn="l">
            <a:lnSpc>
              <a:spcPct val="150000"/>
            </a:lnSpc>
            <a:buFontTx/>
            <a:buNone/>
          </a:pPr>
          <a:r>
            <a:rPr lang="en-US" sz="1000" b="0" i="0" u="none" strike="noStrike" baseline="0">
              <a:solidFill>
                <a:schemeClr val="tx1"/>
              </a:solidFill>
              <a:effectLst/>
              <a:latin typeface="Arial Nova" panose="020B0504020202020204" pitchFamily="34" charset="0"/>
              <a:ea typeface="+mn-ea"/>
              <a:cs typeface="+mn-cs"/>
            </a:rPr>
            <a:t>Workbook tabs are protected to guide your journey through the workbook, prevent accidental deletion of formulas and preserve the integrity of this tool . If you need to add additional lines:</a:t>
          </a:r>
        </a:p>
        <a:p>
          <a:pPr marL="0" indent="0" algn="l">
            <a:lnSpc>
              <a:spcPct val="150000"/>
            </a:lnSpc>
            <a:buFontTx/>
            <a:buNone/>
          </a:pPr>
          <a:r>
            <a:rPr lang="en-US" sz="1000" b="0" i="0" u="none" strike="noStrike" baseline="0">
              <a:solidFill>
                <a:schemeClr val="tx1"/>
              </a:solidFill>
              <a:effectLst/>
              <a:latin typeface="Arial Nova" panose="020B0504020202020204" pitchFamily="34" charset="0"/>
              <a:ea typeface="+mn-ea"/>
              <a:cs typeface="+mn-cs"/>
            </a:rPr>
            <a:t>1. Right click workbook tab &gt; select 'Unprotect' </a:t>
          </a:r>
        </a:p>
        <a:p>
          <a:pPr marL="0" indent="0" algn="l">
            <a:lnSpc>
              <a:spcPct val="150000"/>
            </a:lnSpc>
            <a:buFontTx/>
            <a:buNone/>
          </a:pPr>
          <a:r>
            <a:rPr lang="en-US" sz="1000" b="0" i="0" u="none" strike="noStrike" baseline="0">
              <a:solidFill>
                <a:schemeClr val="tx1"/>
              </a:solidFill>
              <a:effectLst/>
              <a:latin typeface="Arial Nova" panose="020B0504020202020204" pitchFamily="34" charset="0"/>
              <a:ea typeface="+mn-ea"/>
              <a:cs typeface="+mn-cs"/>
            </a:rPr>
            <a:t>2. Click on 'View' in the toolbar &gt; tick 'Headings' </a:t>
          </a:r>
        </a:p>
        <a:p>
          <a:pPr marL="0" indent="0" algn="l">
            <a:lnSpc>
              <a:spcPct val="150000"/>
            </a:lnSpc>
            <a:buFontTx/>
            <a:buNone/>
          </a:pPr>
          <a:r>
            <a:rPr lang="en-US" sz="1000" b="0" i="0" u="none" strike="noStrike" baseline="0">
              <a:solidFill>
                <a:schemeClr val="tx1"/>
              </a:solidFill>
              <a:effectLst/>
              <a:latin typeface="Arial Nova" panose="020B0504020202020204" pitchFamily="34" charset="0"/>
              <a:ea typeface="+mn-ea"/>
              <a:cs typeface="+mn-cs"/>
            </a:rPr>
            <a:t>3. Insert lines as needed above the shaded line to ensure data is included in totals and will feed to your Dashboard</a:t>
          </a:r>
        </a:p>
        <a:p>
          <a:pPr marL="0" indent="0" algn="l">
            <a:lnSpc>
              <a:spcPct val="150000"/>
            </a:lnSpc>
            <a:buFontTx/>
            <a:buNone/>
          </a:pPr>
          <a:r>
            <a:rPr lang="en-US" sz="1000" b="0" i="0" u="none" strike="noStrike" baseline="0">
              <a:solidFill>
                <a:schemeClr val="tx1"/>
              </a:solidFill>
              <a:effectLst/>
              <a:latin typeface="Arial Nova" panose="020B0504020202020204" pitchFamily="34" charset="0"/>
              <a:ea typeface="+mn-ea"/>
              <a:cs typeface="+mn-cs"/>
            </a:rPr>
            <a:t>4. Right click workbook tab again &gt; select 'Protect'</a:t>
          </a:r>
        </a:p>
        <a:p>
          <a:pPr marL="0" marR="0" lvl="0" indent="0" algn="l" defTabSz="914400" eaLnBrk="1" fontAlgn="auto" latinLnBrk="0" hangingPunct="1">
            <a:lnSpc>
              <a:spcPct val="150000"/>
            </a:lnSpc>
            <a:spcBef>
              <a:spcPts val="0"/>
            </a:spcBef>
            <a:spcAft>
              <a:spcPts val="0"/>
            </a:spcAft>
            <a:buClrTx/>
            <a:buSzTx/>
            <a:buFontTx/>
            <a:buNone/>
            <a:tabLst/>
            <a:defRPr/>
          </a:pPr>
          <a:r>
            <a:rPr lang="en-US" sz="1100" b="0" i="0" baseline="0">
              <a:solidFill>
                <a:sysClr val="windowText" lastClr="000000"/>
              </a:solidFill>
              <a:effectLst/>
              <a:latin typeface="Arial Nova" panose="020B0504020202020204" pitchFamily="34" charset="0"/>
              <a:ea typeface="+mn-ea"/>
              <a:cs typeface="+mn-cs"/>
            </a:rPr>
            <a:t>Pages are set to print on A4. For USA cohorts, please change to US letter.</a:t>
          </a:r>
          <a:endParaRPr lang="en-AU" sz="1000">
            <a:solidFill>
              <a:sysClr val="windowText" lastClr="000000"/>
            </a:solidFill>
            <a:effectLst/>
            <a:latin typeface="Arial Nova" panose="020B0504020202020204" pitchFamily="34" charset="0"/>
          </a:endParaRPr>
        </a:p>
        <a:p>
          <a:pPr marL="0" indent="0" algn="l">
            <a:lnSpc>
              <a:spcPct val="150000"/>
            </a:lnSpc>
            <a:buFontTx/>
            <a:buNone/>
          </a:pPr>
          <a:endParaRPr lang="en-AU" sz="1000" b="0" i="0" u="none" strike="noStrike" baseline="0">
            <a:solidFill>
              <a:schemeClr val="tx1"/>
            </a:solidFill>
            <a:effectLst/>
            <a:latin typeface="Arial Nova" panose="020B0504020202020204" pitchFamily="34" charset="0"/>
            <a:ea typeface="+mn-ea"/>
            <a:cs typeface="+mn-cs"/>
          </a:endParaRPr>
        </a:p>
      </xdr:txBody>
    </xdr:sp>
    <xdr:clientData/>
  </xdr:twoCellAnchor>
  <xdr:twoCellAnchor>
    <xdr:from>
      <xdr:col>0</xdr:col>
      <xdr:colOff>174490</xdr:colOff>
      <xdr:row>33</xdr:row>
      <xdr:rowOff>104056</xdr:rowOff>
    </xdr:from>
    <xdr:to>
      <xdr:col>6</xdr:col>
      <xdr:colOff>176892</xdr:colOff>
      <xdr:row>35</xdr:row>
      <xdr:rowOff>13608</xdr:rowOff>
    </xdr:to>
    <xdr:sp macro="" textlink="">
      <xdr:nvSpPr>
        <xdr:cNvPr id="7" name="TextBox 6">
          <a:extLst>
            <a:ext uri="{FF2B5EF4-FFF2-40B4-BE49-F238E27FC236}">
              <a16:creationId xmlns:a16="http://schemas.microsoft.com/office/drawing/2014/main" id="{F22B4725-69C2-42DF-A9EC-32063CDB04EB}"/>
            </a:ext>
          </a:extLst>
        </xdr:cNvPr>
        <xdr:cNvSpPr txBox="1"/>
      </xdr:nvSpPr>
      <xdr:spPr>
        <a:xfrm>
          <a:off x="174490" y="11683735"/>
          <a:ext cx="11364366" cy="222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AU" sz="800" b="0" i="0"/>
            <a:t>The information presented is for </a:t>
          </a:r>
          <a:r>
            <a:rPr lang="en-AU" sz="800" b="0" i="0">
              <a:latin typeface="Arial Nova" panose="020B0504020202020204" pitchFamily="34" charset="0"/>
            </a:rPr>
            <a:t>illustration</a:t>
          </a:r>
          <a:r>
            <a:rPr lang="en-AU" sz="800" b="0" i="0"/>
            <a:t> purposes only.  This is a tool created by ONE EARTH for your use in our activation program. Please</a:t>
          </a:r>
          <a:r>
            <a:rPr lang="en-AU" sz="800" b="0" i="0" baseline="0"/>
            <a:t> do not share this outside your business.  </a:t>
          </a:r>
          <a:r>
            <a:rPr lang="en-AU" sz="800" b="0" i="0" baseline="0">
              <a:solidFill>
                <a:schemeClr val="bg1"/>
              </a:solidFill>
            </a:rPr>
            <a:t>Protected by Copyright © ONE EARTH.  All Rights Reserved.</a:t>
          </a:r>
          <a:endParaRPr lang="en-AU" sz="700" b="0" i="0" baseline="0">
            <a:solidFill>
              <a:schemeClr val="bg1"/>
            </a:solidFill>
          </a:endParaRPr>
        </a:p>
      </xdr:txBody>
    </xdr:sp>
    <xdr:clientData/>
  </xdr:twoCellAnchor>
  <xdr:twoCellAnchor>
    <xdr:from>
      <xdr:col>0</xdr:col>
      <xdr:colOff>95249</xdr:colOff>
      <xdr:row>1</xdr:row>
      <xdr:rowOff>81643</xdr:rowOff>
    </xdr:from>
    <xdr:to>
      <xdr:col>4</xdr:col>
      <xdr:colOff>1387928</xdr:colOff>
      <xdr:row>3</xdr:row>
      <xdr:rowOff>19050</xdr:rowOff>
    </xdr:to>
    <xdr:sp macro="" textlink="">
      <xdr:nvSpPr>
        <xdr:cNvPr id="12" name="TextBox 11">
          <a:extLst>
            <a:ext uri="{FF2B5EF4-FFF2-40B4-BE49-F238E27FC236}">
              <a16:creationId xmlns:a16="http://schemas.microsoft.com/office/drawing/2014/main" id="{543CB6C2-D1DF-48E1-A7CE-1DADF96F554E}"/>
            </a:ext>
          </a:extLst>
        </xdr:cNvPr>
        <xdr:cNvSpPr txBox="1"/>
      </xdr:nvSpPr>
      <xdr:spPr>
        <a:xfrm>
          <a:off x="95249" y="802822"/>
          <a:ext cx="7007679" cy="685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3200"/>
            <a:t>GROWTH TEAM - Decision Tool</a:t>
          </a:r>
        </a:p>
      </xdr:txBody>
    </xdr:sp>
    <xdr:clientData/>
  </xdr:twoCellAnchor>
  <xdr:twoCellAnchor editAs="oneCell">
    <xdr:from>
      <xdr:col>0</xdr:col>
      <xdr:colOff>136071</xdr:colOff>
      <xdr:row>0</xdr:row>
      <xdr:rowOff>0</xdr:rowOff>
    </xdr:from>
    <xdr:to>
      <xdr:col>3</xdr:col>
      <xdr:colOff>552226</xdr:colOff>
      <xdr:row>0</xdr:row>
      <xdr:rowOff>1173925</xdr:rowOff>
    </xdr:to>
    <xdr:pic>
      <xdr:nvPicPr>
        <xdr:cNvPr id="14" name="Picture 13" descr="Shape&#10;&#10;Description automatically generated with medium confidence">
          <a:extLst>
            <a:ext uri="{FF2B5EF4-FFF2-40B4-BE49-F238E27FC236}">
              <a16:creationId xmlns:a16="http://schemas.microsoft.com/office/drawing/2014/main" id="{62D9B445-885B-49BE-8F54-88A2D9819831}"/>
            </a:ext>
          </a:extLst>
        </xdr:cNvPr>
        <xdr:cNvPicPr>
          <a:picLocks noChangeAspect="1"/>
        </xdr:cNvPicPr>
      </xdr:nvPicPr>
      <xdr:blipFill>
        <a:blip xmlns:r="http://schemas.openxmlformats.org/officeDocument/2006/relationships" r:embed="rId1"/>
        <a:stretch>
          <a:fillRect/>
        </a:stretch>
      </xdr:blipFill>
      <xdr:spPr>
        <a:xfrm>
          <a:off x="136071" y="0"/>
          <a:ext cx="2974298" cy="117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717176</xdr:colOff>
      <xdr:row>3</xdr:row>
      <xdr:rowOff>170491</xdr:rowOff>
    </xdr:from>
    <xdr:to>
      <xdr:col>16</xdr:col>
      <xdr:colOff>5792</xdr:colOff>
      <xdr:row>7</xdr:row>
      <xdr:rowOff>78441</xdr:rowOff>
    </xdr:to>
    <xdr:sp macro="" textlink="">
      <xdr:nvSpPr>
        <xdr:cNvPr id="7" name="TextBox 6">
          <a:extLst>
            <a:ext uri="{FF2B5EF4-FFF2-40B4-BE49-F238E27FC236}">
              <a16:creationId xmlns:a16="http://schemas.microsoft.com/office/drawing/2014/main" id="{F515D1B2-BDCA-4DB5-826D-A2D5ECC2EFAA}"/>
            </a:ext>
          </a:extLst>
        </xdr:cNvPr>
        <xdr:cNvSpPr txBox="1"/>
      </xdr:nvSpPr>
      <xdr:spPr>
        <a:xfrm>
          <a:off x="11956676" y="1582432"/>
          <a:ext cx="3277910" cy="77080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The information presented is for illustration purposes only.  This is a tool created by ONE EARTH for your use in our activation program. Please do not share this outside your business. </a:t>
          </a:r>
        </a:p>
        <a:p>
          <a:pPr marL="0" marR="0" lvl="0" indent="0" algn="l" defTabSz="914400" eaLnBrk="1" fontAlgn="auto" latinLnBrk="0" hangingPunct="1">
            <a:lnSpc>
              <a:spcPct val="100000"/>
            </a:lnSpc>
            <a:spcBef>
              <a:spcPts val="0"/>
            </a:spcBef>
            <a:spcAft>
              <a:spcPts val="0"/>
            </a:spcAft>
            <a:buClrTx/>
            <a:buSzTx/>
            <a:buFontTx/>
            <a:buNone/>
            <a:tabLst/>
            <a:defRPr/>
          </a:pPr>
          <a:endParaRPr lang="en-AU" sz="800" b="0" i="0">
            <a:solidFill>
              <a:schemeClr val="dk1"/>
            </a:solidFill>
            <a:latin typeface="Arial Nova" panose="020B050402020202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Protected by Copyright © ONE EARTH.  All Rights Reserved.</a:t>
          </a:r>
        </a:p>
        <a:p>
          <a:pPr algn="l"/>
          <a:endParaRPr lang="en-AU" sz="700" b="0" i="0" baseline="0">
            <a:solidFill>
              <a:schemeClr val="bg1"/>
            </a:solidFill>
            <a:latin typeface="Arial Nova" panose="020B0504020202020204" pitchFamily="34" charset="0"/>
          </a:endParaRPr>
        </a:p>
      </xdr:txBody>
    </xdr:sp>
    <xdr:clientData/>
  </xdr:twoCellAnchor>
  <xdr:twoCellAnchor>
    <xdr:from>
      <xdr:col>9</xdr:col>
      <xdr:colOff>0</xdr:colOff>
      <xdr:row>38</xdr:row>
      <xdr:rowOff>0</xdr:rowOff>
    </xdr:from>
    <xdr:to>
      <xdr:col>15</xdr:col>
      <xdr:colOff>361070</xdr:colOff>
      <xdr:row>48</xdr:row>
      <xdr:rowOff>134470</xdr:rowOff>
    </xdr:to>
    <xdr:sp macro="" textlink="">
      <xdr:nvSpPr>
        <xdr:cNvPr id="5" name="Rectangle 4">
          <a:extLst>
            <a:ext uri="{FF2B5EF4-FFF2-40B4-BE49-F238E27FC236}">
              <a16:creationId xmlns:a16="http://schemas.microsoft.com/office/drawing/2014/main" id="{4A29F3D3-DE1C-40BB-98E5-E5753F387E63}"/>
            </a:ext>
          </a:extLst>
        </xdr:cNvPr>
        <xdr:cNvSpPr/>
      </xdr:nvSpPr>
      <xdr:spPr>
        <a:xfrm>
          <a:off x="8438029" y="9390529"/>
          <a:ext cx="6154512" cy="1927412"/>
        </a:xfrm>
        <a:prstGeom prst="rect">
          <a:avLst/>
        </a:prstGeom>
        <a:solidFill>
          <a:schemeClr val="tx2">
            <a:lumMod val="20000"/>
            <a:lumOff val="8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ct val="150000"/>
            </a:lnSpc>
          </a:pPr>
          <a:r>
            <a:rPr lang="en-US" sz="300" b="1" i="0" u="none" strike="noStrike">
              <a:solidFill>
                <a:schemeClr val="tx1"/>
              </a:solidFill>
              <a:effectLst/>
              <a:latin typeface="Arial Nova" panose="020B0504020202020204" pitchFamily="34" charset="0"/>
              <a:ea typeface="+mn-ea"/>
              <a:cs typeface="+mn-cs"/>
            </a:rPr>
            <a:t> </a:t>
          </a:r>
          <a:endParaRPr lang="en-US" sz="900" b="0" i="0" u="none" strike="noStrike">
            <a:solidFill>
              <a:schemeClr val="tx1"/>
            </a:solidFill>
            <a:effectLst/>
            <a:latin typeface="Arial Nova" panose="020B0504020202020204" pitchFamily="34" charset="0"/>
            <a:ea typeface="+mn-ea"/>
            <a:cs typeface="+mn-cs"/>
          </a:endParaRPr>
        </a:p>
        <a:p>
          <a:pPr marL="0" indent="0" algn="l">
            <a:lnSpc>
              <a:spcPct val="150000"/>
            </a:lnSpc>
            <a:buFontTx/>
            <a:buNone/>
          </a:pPr>
          <a:r>
            <a:rPr lang="en-US" sz="900" b="1" i="0" u="none" strike="noStrike">
              <a:solidFill>
                <a:schemeClr val="bg1">
                  <a:lumMod val="75000"/>
                </a:schemeClr>
              </a:solidFill>
              <a:effectLst/>
              <a:latin typeface="Arial Nova" panose="020B0504020202020204" pitchFamily="34" charset="0"/>
              <a:ea typeface="+mn-ea"/>
              <a:cs typeface="+mn-cs"/>
            </a:rPr>
            <a:t>INSTRUCTIONS</a:t>
          </a:r>
          <a:r>
            <a:rPr lang="en-US" sz="900" b="1" i="0" u="none" strike="noStrike" baseline="0">
              <a:solidFill>
                <a:schemeClr val="bg1">
                  <a:lumMod val="75000"/>
                </a:schemeClr>
              </a:solidFill>
              <a:effectLst/>
              <a:latin typeface="Arial Nova" panose="020B0504020202020204" pitchFamily="34" charset="0"/>
              <a:ea typeface="+mn-ea"/>
              <a:cs typeface="+mn-cs"/>
            </a:rPr>
            <a:t> FOR USING THE EXCEL WORKBOOK </a:t>
          </a:r>
          <a:endParaRPr lang="en-US" sz="900" b="0" i="0" u="none" strike="noStrike" baseline="0">
            <a:solidFill>
              <a:schemeClr val="bg1">
                <a:lumMod val="75000"/>
              </a:schemeClr>
            </a:solidFill>
            <a:effectLst/>
            <a:latin typeface="Arial Nova" panose="020B0504020202020204" pitchFamily="34" charset="0"/>
            <a:ea typeface="+mn-ea"/>
            <a:cs typeface="+mn-cs"/>
          </a:endParaRPr>
        </a:p>
        <a:p>
          <a:pPr marL="0" indent="0" algn="l">
            <a:lnSpc>
              <a:spcPct val="150000"/>
            </a:lnSpc>
            <a:buFontTx/>
            <a:buNone/>
          </a:pPr>
          <a:r>
            <a:rPr lang="en-US" sz="900" b="0" i="0" u="none" strike="noStrike" baseline="0">
              <a:solidFill>
                <a:schemeClr val="bg1">
                  <a:lumMod val="75000"/>
                </a:schemeClr>
              </a:solidFill>
              <a:effectLst/>
              <a:latin typeface="Arial Nova" panose="020B0504020202020204" pitchFamily="34" charset="0"/>
              <a:ea typeface="+mn-ea"/>
              <a:cs typeface="+mn-cs"/>
            </a:rPr>
            <a:t>The shaded cells in this tab are protected to prevent unintended deletion and to preserve the integrity of this tool.</a:t>
          </a:r>
        </a:p>
        <a:p>
          <a:pPr marL="0" indent="0" algn="l">
            <a:lnSpc>
              <a:spcPct val="150000"/>
            </a:lnSpc>
            <a:buFontTx/>
            <a:buNone/>
          </a:pPr>
          <a:r>
            <a:rPr lang="en-US" sz="900" b="0" i="0" u="none" strike="noStrike" baseline="0">
              <a:solidFill>
                <a:schemeClr val="bg1">
                  <a:lumMod val="75000"/>
                </a:schemeClr>
              </a:solidFill>
              <a:effectLst/>
              <a:latin typeface="Arial Nova" panose="020B0504020202020204" pitchFamily="34" charset="0"/>
              <a:ea typeface="+mn-ea"/>
              <a:cs typeface="+mn-cs"/>
            </a:rPr>
            <a:t>Do not use this tool with Excel Online as it will not allow you to unprotect sheets.  If you need to add additional lines:</a:t>
          </a:r>
        </a:p>
        <a:p>
          <a:pPr marL="228600" indent="-228600" algn="l">
            <a:lnSpc>
              <a:spcPct val="150000"/>
            </a:lnSpc>
            <a:buFont typeface="+mj-lt"/>
            <a:buAutoNum type="arabicPeriod"/>
          </a:pPr>
          <a:r>
            <a:rPr lang="en-US" sz="900" b="0" i="0" u="none" strike="noStrike" baseline="0">
              <a:solidFill>
                <a:schemeClr val="bg1">
                  <a:lumMod val="75000"/>
                </a:schemeClr>
              </a:solidFill>
              <a:effectLst/>
              <a:latin typeface="Arial Nova" panose="020B0504020202020204" pitchFamily="34" charset="0"/>
              <a:ea typeface="+mn-ea"/>
              <a:cs typeface="+mn-cs"/>
            </a:rPr>
            <a:t>Right click workbook tab &gt; select 'Unprotect' </a:t>
          </a:r>
        </a:p>
        <a:p>
          <a:pPr marL="228600" indent="-228600" algn="l">
            <a:lnSpc>
              <a:spcPct val="150000"/>
            </a:lnSpc>
            <a:buFont typeface="+mj-lt"/>
            <a:buAutoNum type="arabicPeriod"/>
          </a:pPr>
          <a:r>
            <a:rPr lang="en-US" sz="900" b="0" i="0" u="none" strike="noStrike" baseline="0">
              <a:solidFill>
                <a:schemeClr val="bg1">
                  <a:lumMod val="75000"/>
                </a:schemeClr>
              </a:solidFill>
              <a:effectLst/>
              <a:latin typeface="Arial Nova" panose="020B0504020202020204" pitchFamily="34" charset="0"/>
              <a:ea typeface="+mn-ea"/>
              <a:cs typeface="+mn-cs"/>
            </a:rPr>
            <a:t>Click on 'View' in the toolbar &gt; tick 'Headings' </a:t>
          </a:r>
        </a:p>
        <a:p>
          <a:pPr marL="228600" indent="-228600" algn="l">
            <a:lnSpc>
              <a:spcPct val="150000"/>
            </a:lnSpc>
            <a:buFont typeface="+mj-lt"/>
            <a:buAutoNum type="arabicPeriod"/>
          </a:pPr>
          <a:r>
            <a:rPr lang="en-US" sz="900" b="0" i="0" u="none" strike="noStrike" baseline="0">
              <a:solidFill>
                <a:schemeClr val="bg1">
                  <a:lumMod val="75000"/>
                </a:schemeClr>
              </a:solidFill>
              <a:effectLst/>
              <a:latin typeface="Arial Nova" panose="020B0504020202020204" pitchFamily="34" charset="0"/>
              <a:ea typeface="+mn-ea"/>
              <a:cs typeface="+mn-cs"/>
            </a:rPr>
            <a:t>Insert lines as needed above the shaded line to ensure data is included in totals and will feed to your Dashboard</a:t>
          </a:r>
        </a:p>
        <a:p>
          <a:pPr marL="228600" indent="-228600" algn="l">
            <a:lnSpc>
              <a:spcPct val="150000"/>
            </a:lnSpc>
            <a:buFont typeface="+mj-lt"/>
            <a:buAutoNum type="arabicPeriod"/>
          </a:pPr>
          <a:r>
            <a:rPr lang="en-US" sz="900" b="0" i="0" u="none" strike="noStrike" baseline="0">
              <a:solidFill>
                <a:schemeClr val="bg1">
                  <a:lumMod val="75000"/>
                </a:schemeClr>
              </a:solidFill>
              <a:effectLst/>
              <a:latin typeface="Arial Nova" panose="020B0504020202020204" pitchFamily="34" charset="0"/>
              <a:ea typeface="+mn-ea"/>
              <a:cs typeface="+mn-cs"/>
            </a:rPr>
            <a:t>Right click workbook tab again &gt; select 'Protect'</a:t>
          </a:r>
        </a:p>
        <a:p>
          <a:pPr marL="0" marR="0" lvl="0" indent="0" algn="l" defTabSz="914400" eaLnBrk="1" fontAlgn="auto" latinLnBrk="0" hangingPunct="1">
            <a:lnSpc>
              <a:spcPct val="150000"/>
            </a:lnSpc>
            <a:spcBef>
              <a:spcPts val="0"/>
            </a:spcBef>
            <a:spcAft>
              <a:spcPts val="0"/>
            </a:spcAft>
            <a:buClrTx/>
            <a:buSzTx/>
            <a:buFontTx/>
            <a:buNone/>
            <a:tabLst/>
            <a:defRPr/>
          </a:pPr>
          <a:r>
            <a:rPr lang="en-US" sz="900" b="0" i="0" baseline="0">
              <a:solidFill>
                <a:schemeClr val="bg1">
                  <a:lumMod val="75000"/>
                </a:schemeClr>
              </a:solidFill>
              <a:effectLst/>
              <a:latin typeface="Arial Nova" panose="020B0504020202020204" pitchFamily="34" charset="0"/>
              <a:ea typeface="+mn-ea"/>
              <a:cs typeface="+mn-cs"/>
            </a:rPr>
            <a:t>Pages are set to print on A4. For USA cohorts, please change to US letter.</a:t>
          </a:r>
          <a:endParaRPr lang="en-AU" sz="900" b="0" i="0" u="none" strike="noStrike" baseline="0">
            <a:solidFill>
              <a:schemeClr val="bg1">
                <a:lumMod val="75000"/>
              </a:schemeClr>
            </a:solidFill>
            <a:effectLst/>
            <a:latin typeface="Arial Nova" panose="020B0504020202020204" pitchFamily="34" charset="0"/>
            <a:ea typeface="+mn-ea"/>
            <a:cs typeface="+mn-cs"/>
          </a:endParaRPr>
        </a:p>
      </xdr:txBody>
    </xdr:sp>
    <xdr:clientData/>
  </xdr:twoCellAnchor>
  <xdr:twoCellAnchor editAs="oneCell">
    <xdr:from>
      <xdr:col>0</xdr:col>
      <xdr:colOff>224117</xdr:colOff>
      <xdr:row>0</xdr:row>
      <xdr:rowOff>100853</xdr:rowOff>
    </xdr:from>
    <xdr:to>
      <xdr:col>4</xdr:col>
      <xdr:colOff>71974</xdr:colOff>
      <xdr:row>1</xdr:row>
      <xdr:rowOff>344690</xdr:rowOff>
    </xdr:to>
    <xdr:pic>
      <xdr:nvPicPr>
        <xdr:cNvPr id="10" name="Picture 9" descr="Shape&#10;&#10;Description automatically generated with medium confidence">
          <a:extLst>
            <a:ext uri="{FF2B5EF4-FFF2-40B4-BE49-F238E27FC236}">
              <a16:creationId xmlns:a16="http://schemas.microsoft.com/office/drawing/2014/main" id="{FF6106C0-7EE5-469D-966A-58F2304481F4}"/>
            </a:ext>
          </a:extLst>
        </xdr:cNvPr>
        <xdr:cNvPicPr>
          <a:picLocks noChangeAspect="1"/>
        </xdr:cNvPicPr>
      </xdr:nvPicPr>
      <xdr:blipFill>
        <a:blip xmlns:r="http://schemas.openxmlformats.org/officeDocument/2006/relationships" r:embed="rId1"/>
        <a:stretch>
          <a:fillRect/>
        </a:stretch>
      </xdr:blipFill>
      <xdr:spPr>
        <a:xfrm>
          <a:off x="224117" y="100853"/>
          <a:ext cx="2974298" cy="1173925"/>
        </a:xfrm>
        <a:prstGeom prst="rect">
          <a:avLst/>
        </a:prstGeom>
      </xdr:spPr>
    </xdr:pic>
    <xdr:clientData/>
  </xdr:twoCellAnchor>
  <xdr:twoCellAnchor>
    <xdr:from>
      <xdr:col>0</xdr:col>
      <xdr:colOff>168088</xdr:colOff>
      <xdr:row>1</xdr:row>
      <xdr:rowOff>67235</xdr:rowOff>
    </xdr:from>
    <xdr:to>
      <xdr:col>7</xdr:col>
      <xdr:colOff>396208</xdr:colOff>
      <xdr:row>5</xdr:row>
      <xdr:rowOff>60831</xdr:rowOff>
    </xdr:to>
    <xdr:sp macro="" textlink="">
      <xdr:nvSpPr>
        <xdr:cNvPr id="12" name="TextBox 11">
          <a:extLst>
            <a:ext uri="{FF2B5EF4-FFF2-40B4-BE49-F238E27FC236}">
              <a16:creationId xmlns:a16="http://schemas.microsoft.com/office/drawing/2014/main" id="{5103D7CD-834F-4242-8295-4E1E38B2A367}"/>
            </a:ext>
          </a:extLst>
        </xdr:cNvPr>
        <xdr:cNvSpPr txBox="1"/>
      </xdr:nvSpPr>
      <xdr:spPr>
        <a:xfrm>
          <a:off x="168088" y="829235"/>
          <a:ext cx="7007679" cy="1170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2800"/>
            <a:t>GROWTH TEAM - Capability</a:t>
          </a:r>
          <a:r>
            <a:rPr lang="en-AU" sz="2800" baseline="0"/>
            <a:t> Exercises</a:t>
          </a:r>
          <a:endParaRPr lang="en-AU" sz="28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104775</xdr:colOff>
      <xdr:row>23</xdr:row>
      <xdr:rowOff>247650</xdr:rowOff>
    </xdr:from>
    <xdr:to>
      <xdr:col>6</xdr:col>
      <xdr:colOff>762000</xdr:colOff>
      <xdr:row>24</xdr:row>
      <xdr:rowOff>0</xdr:rowOff>
    </xdr:to>
    <xdr:sp macro="" textlink="">
      <xdr:nvSpPr>
        <xdr:cNvPr id="7170" name="Text Box 2">
          <a:extLst>
            <a:ext uri="{FF2B5EF4-FFF2-40B4-BE49-F238E27FC236}">
              <a16:creationId xmlns:a16="http://schemas.microsoft.com/office/drawing/2014/main" id="{133C0AC5-81A4-48F4-AFD5-E82F8844EEAF}"/>
            </a:ext>
          </a:extLst>
        </xdr:cNvPr>
        <xdr:cNvSpPr txBox="1">
          <a:spLocks noChangeArrowheads="1"/>
        </xdr:cNvSpPr>
      </xdr:nvSpPr>
      <xdr:spPr bwMode="auto">
        <a:xfrm>
          <a:off x="2466975" y="9925050"/>
          <a:ext cx="62293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900" b="0" i="0" u="none" strike="noStrike" baseline="0">
              <a:solidFill>
                <a:srgbClr val="58C3C1"/>
              </a:solidFill>
              <a:latin typeface="Proxima Nova Lt"/>
            </a:rPr>
            <a:t>&lt;Width&gt;</a:t>
          </a:r>
        </a:p>
      </xdr:txBody>
    </xdr:sp>
    <xdr:clientData/>
  </xdr:twoCellAnchor>
  <xdr:twoCellAnchor>
    <xdr:from>
      <xdr:col>2</xdr:col>
      <xdr:colOff>104775</xdr:colOff>
      <xdr:row>24</xdr:row>
      <xdr:rowOff>0</xdr:rowOff>
    </xdr:from>
    <xdr:to>
      <xdr:col>6</xdr:col>
      <xdr:colOff>762000</xdr:colOff>
      <xdr:row>24</xdr:row>
      <xdr:rowOff>19050</xdr:rowOff>
    </xdr:to>
    <xdr:sp macro="" textlink="">
      <xdr:nvSpPr>
        <xdr:cNvPr id="7" name="Text Box 2">
          <a:extLst>
            <a:ext uri="{FF2B5EF4-FFF2-40B4-BE49-F238E27FC236}">
              <a16:creationId xmlns:a16="http://schemas.microsoft.com/office/drawing/2014/main" id="{A9D4DAAE-9ABB-4028-AF26-8BBAB62ABCDF}"/>
            </a:ext>
          </a:extLst>
        </xdr:cNvPr>
        <xdr:cNvSpPr txBox="1">
          <a:spLocks noChangeArrowheads="1"/>
        </xdr:cNvSpPr>
      </xdr:nvSpPr>
      <xdr:spPr bwMode="auto">
        <a:xfrm>
          <a:off x="942975" y="11325225"/>
          <a:ext cx="60007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900" b="0" i="0" u="none" strike="noStrike" baseline="0">
              <a:solidFill>
                <a:srgbClr val="58C3C1"/>
              </a:solidFill>
              <a:latin typeface="Proxima Nova Lt"/>
            </a:rPr>
            <a:t>&lt;Width&gt;</a:t>
          </a:r>
        </a:p>
      </xdr:txBody>
    </xdr:sp>
    <xdr:clientData/>
  </xdr:twoCellAnchor>
  <xdr:twoCellAnchor>
    <xdr:from>
      <xdr:col>1</xdr:col>
      <xdr:colOff>207818</xdr:colOff>
      <xdr:row>0</xdr:row>
      <xdr:rowOff>1073727</xdr:rowOff>
    </xdr:from>
    <xdr:to>
      <xdr:col>10</xdr:col>
      <xdr:colOff>653143</xdr:colOff>
      <xdr:row>4</xdr:row>
      <xdr:rowOff>304305</xdr:rowOff>
    </xdr:to>
    <xdr:sp macro="" textlink="">
      <xdr:nvSpPr>
        <xdr:cNvPr id="10" name="TextBox 9">
          <a:extLst>
            <a:ext uri="{FF2B5EF4-FFF2-40B4-BE49-F238E27FC236}">
              <a16:creationId xmlns:a16="http://schemas.microsoft.com/office/drawing/2014/main" id="{1D8308D8-D3A2-4633-89AD-D5D2F7E32949}"/>
            </a:ext>
          </a:extLst>
        </xdr:cNvPr>
        <xdr:cNvSpPr txBox="1"/>
      </xdr:nvSpPr>
      <xdr:spPr>
        <a:xfrm>
          <a:off x="479961" y="1073727"/>
          <a:ext cx="9194718" cy="1190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2800"/>
            <a:t>GROWTH TEAM - Capability Scorecard</a:t>
          </a:r>
        </a:p>
      </xdr:txBody>
    </xdr:sp>
    <xdr:clientData/>
  </xdr:twoCellAnchor>
  <xdr:twoCellAnchor editAs="oneCell">
    <xdr:from>
      <xdr:col>9</xdr:col>
      <xdr:colOff>86591</xdr:colOff>
      <xdr:row>0</xdr:row>
      <xdr:rowOff>207818</xdr:rowOff>
    </xdr:from>
    <xdr:to>
      <xdr:col>13</xdr:col>
      <xdr:colOff>289980</xdr:colOff>
      <xdr:row>1</xdr:row>
      <xdr:rowOff>238743</xdr:rowOff>
    </xdr:to>
    <xdr:pic>
      <xdr:nvPicPr>
        <xdr:cNvPr id="11" name="Picture 10" descr="Shape&#10;&#10;Description automatically generated with medium confidence">
          <a:extLst>
            <a:ext uri="{FF2B5EF4-FFF2-40B4-BE49-F238E27FC236}">
              <a16:creationId xmlns:a16="http://schemas.microsoft.com/office/drawing/2014/main" id="{D8D03B7B-B046-4694-A5AD-3B5E032FDBA1}"/>
            </a:ext>
          </a:extLst>
        </xdr:cNvPr>
        <xdr:cNvPicPr>
          <a:picLocks noChangeAspect="1"/>
        </xdr:cNvPicPr>
      </xdr:nvPicPr>
      <xdr:blipFill>
        <a:blip xmlns:r="http://schemas.openxmlformats.org/officeDocument/2006/relationships" r:embed="rId1"/>
        <a:stretch>
          <a:fillRect/>
        </a:stretch>
      </xdr:blipFill>
      <xdr:spPr>
        <a:xfrm>
          <a:off x="8399318" y="207818"/>
          <a:ext cx="2974298" cy="1173925"/>
        </a:xfrm>
        <a:prstGeom prst="rect">
          <a:avLst/>
        </a:prstGeom>
      </xdr:spPr>
    </xdr:pic>
    <xdr:clientData/>
  </xdr:twoCellAnchor>
  <xdr:twoCellAnchor>
    <xdr:from>
      <xdr:col>1</xdr:col>
      <xdr:colOff>503464</xdr:colOff>
      <xdr:row>12</xdr:row>
      <xdr:rowOff>299356</xdr:rowOff>
    </xdr:from>
    <xdr:to>
      <xdr:col>14</xdr:col>
      <xdr:colOff>342580</xdr:colOff>
      <xdr:row>12</xdr:row>
      <xdr:rowOff>521872</xdr:rowOff>
    </xdr:to>
    <xdr:sp macro="" textlink="">
      <xdr:nvSpPr>
        <xdr:cNvPr id="12" name="TextBox 11">
          <a:extLst>
            <a:ext uri="{FF2B5EF4-FFF2-40B4-BE49-F238E27FC236}">
              <a16:creationId xmlns:a16="http://schemas.microsoft.com/office/drawing/2014/main" id="{E61F1B9B-DDD0-45A3-B58A-73B2DCBE348B}"/>
            </a:ext>
          </a:extLst>
        </xdr:cNvPr>
        <xdr:cNvSpPr txBox="1"/>
      </xdr:nvSpPr>
      <xdr:spPr>
        <a:xfrm>
          <a:off x="775607" y="9878785"/>
          <a:ext cx="11364366" cy="222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AU" sz="800" b="0" i="0"/>
            <a:t>The information presented is for </a:t>
          </a:r>
          <a:r>
            <a:rPr lang="en-AU" sz="800" b="0" i="0">
              <a:latin typeface="Arial Nova" panose="020B0504020202020204" pitchFamily="34" charset="0"/>
            </a:rPr>
            <a:t>illustration</a:t>
          </a:r>
          <a:r>
            <a:rPr lang="en-AU" sz="800" b="0" i="0"/>
            <a:t> purposes only.  This is a tool created by ONE EARTH for your use in our activation program. Please</a:t>
          </a:r>
          <a:r>
            <a:rPr lang="en-AU" sz="800" b="0" i="0" baseline="0"/>
            <a:t> do not share this outside your business.  </a:t>
          </a:r>
          <a:r>
            <a:rPr lang="en-AU" sz="800" b="0" i="0" baseline="0">
              <a:solidFill>
                <a:schemeClr val="bg1"/>
              </a:solidFill>
            </a:rPr>
            <a:t>Protected by Copyright © ONE EARTH.  All Rights Reserved.</a:t>
          </a:r>
          <a:endParaRPr lang="en-AU" sz="700" b="0" i="0" baseline="0">
            <a:solidFill>
              <a:schemeClr val="bg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212912</xdr:colOff>
      <xdr:row>0</xdr:row>
      <xdr:rowOff>67237</xdr:rowOff>
    </xdr:from>
    <xdr:to>
      <xdr:col>1</xdr:col>
      <xdr:colOff>2073088</xdr:colOff>
      <xdr:row>0</xdr:row>
      <xdr:rowOff>906182</xdr:rowOff>
    </xdr:to>
    <xdr:pic>
      <xdr:nvPicPr>
        <xdr:cNvPr id="11" name="Picture 10" descr="Shape&#10;&#10;Description automatically generated with medium confidence">
          <a:extLst>
            <a:ext uri="{FF2B5EF4-FFF2-40B4-BE49-F238E27FC236}">
              <a16:creationId xmlns:a16="http://schemas.microsoft.com/office/drawing/2014/main" id="{8CC1E124-0597-4FFF-AC7A-65F12780116D}"/>
            </a:ext>
          </a:extLst>
        </xdr:cNvPr>
        <xdr:cNvPicPr>
          <a:picLocks noChangeAspect="1"/>
        </xdr:cNvPicPr>
      </xdr:nvPicPr>
      <xdr:blipFill>
        <a:blip xmlns:r="http://schemas.openxmlformats.org/officeDocument/2006/relationships" r:embed="rId1"/>
        <a:stretch>
          <a:fillRect/>
        </a:stretch>
      </xdr:blipFill>
      <xdr:spPr>
        <a:xfrm>
          <a:off x="212912" y="67237"/>
          <a:ext cx="2129117" cy="838945"/>
        </a:xfrm>
        <a:prstGeom prst="rect">
          <a:avLst/>
        </a:prstGeom>
      </xdr:spPr>
    </xdr:pic>
    <xdr:clientData/>
  </xdr:twoCellAnchor>
  <xdr:twoCellAnchor>
    <xdr:from>
      <xdr:col>0</xdr:col>
      <xdr:colOff>134471</xdr:colOff>
      <xdr:row>0</xdr:row>
      <xdr:rowOff>862852</xdr:rowOff>
    </xdr:from>
    <xdr:to>
      <xdr:col>6</xdr:col>
      <xdr:colOff>544359</xdr:colOff>
      <xdr:row>4</xdr:row>
      <xdr:rowOff>147859</xdr:rowOff>
    </xdr:to>
    <xdr:sp macro="" textlink="">
      <xdr:nvSpPr>
        <xdr:cNvPr id="12" name="TextBox 11">
          <a:extLst>
            <a:ext uri="{FF2B5EF4-FFF2-40B4-BE49-F238E27FC236}">
              <a16:creationId xmlns:a16="http://schemas.microsoft.com/office/drawing/2014/main" id="{683FB63A-08AC-48F3-8982-E66B08D0547A}"/>
            </a:ext>
          </a:extLst>
        </xdr:cNvPr>
        <xdr:cNvSpPr txBox="1"/>
      </xdr:nvSpPr>
      <xdr:spPr>
        <a:xfrm>
          <a:off x="134471" y="862852"/>
          <a:ext cx="8343653" cy="1190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2800"/>
            <a:t>GROWTH TEAM - Assets</a:t>
          </a:r>
        </a:p>
      </xdr:txBody>
    </xdr:sp>
    <xdr:clientData/>
  </xdr:twoCellAnchor>
  <xdr:twoCellAnchor editAs="oneCell">
    <xdr:from>
      <xdr:col>1</xdr:col>
      <xdr:colOff>515472</xdr:colOff>
      <xdr:row>8</xdr:row>
      <xdr:rowOff>151178</xdr:rowOff>
    </xdr:from>
    <xdr:to>
      <xdr:col>4</xdr:col>
      <xdr:colOff>1064560</xdr:colOff>
      <xdr:row>25</xdr:row>
      <xdr:rowOff>82394</xdr:rowOff>
    </xdr:to>
    <xdr:pic>
      <xdr:nvPicPr>
        <xdr:cNvPr id="2" name="Picture 1">
          <a:extLst>
            <a:ext uri="{FF2B5EF4-FFF2-40B4-BE49-F238E27FC236}">
              <a16:creationId xmlns:a16="http://schemas.microsoft.com/office/drawing/2014/main" id="{7F2FEFAF-99F2-42C5-9004-D0C0750A4C6D}"/>
            </a:ext>
          </a:extLst>
        </xdr:cNvPr>
        <xdr:cNvPicPr>
          <a:picLocks noChangeAspect="1"/>
        </xdr:cNvPicPr>
      </xdr:nvPicPr>
      <xdr:blipFill>
        <a:blip xmlns:r="http://schemas.openxmlformats.org/officeDocument/2006/relationships" r:embed="rId2"/>
        <a:stretch>
          <a:fillRect/>
        </a:stretch>
      </xdr:blipFill>
      <xdr:spPr>
        <a:xfrm>
          <a:off x="784413" y="2997472"/>
          <a:ext cx="5535706" cy="2979216"/>
        </a:xfrm>
        <a:prstGeom prst="rect">
          <a:avLst/>
        </a:prstGeom>
      </xdr:spPr>
    </xdr:pic>
    <xdr:clientData/>
  </xdr:twoCellAnchor>
  <xdr:twoCellAnchor>
    <xdr:from>
      <xdr:col>1</xdr:col>
      <xdr:colOff>33617</xdr:colOff>
      <xdr:row>37</xdr:row>
      <xdr:rowOff>67235</xdr:rowOff>
    </xdr:from>
    <xdr:to>
      <xdr:col>2</xdr:col>
      <xdr:colOff>1216027</xdr:colOff>
      <xdr:row>41</xdr:row>
      <xdr:rowOff>120862</xdr:rowOff>
    </xdr:to>
    <xdr:sp macro="" textlink="">
      <xdr:nvSpPr>
        <xdr:cNvPr id="13" name="TextBox 12">
          <a:extLst>
            <a:ext uri="{FF2B5EF4-FFF2-40B4-BE49-F238E27FC236}">
              <a16:creationId xmlns:a16="http://schemas.microsoft.com/office/drawing/2014/main" id="{4DA63780-6C33-4700-8732-05DB78BE023D}"/>
            </a:ext>
          </a:extLst>
        </xdr:cNvPr>
        <xdr:cNvSpPr txBox="1"/>
      </xdr:nvSpPr>
      <xdr:spPr>
        <a:xfrm>
          <a:off x="302558" y="8382000"/>
          <a:ext cx="3277910" cy="77080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The information presented is for illustration purposes only.  This is a tool created by ONE EARTH for your use in our activation program. Please do not share this outside your business. </a:t>
          </a:r>
        </a:p>
        <a:p>
          <a:pPr marL="0" marR="0" lvl="0" indent="0" algn="l" defTabSz="914400" eaLnBrk="1" fontAlgn="auto" latinLnBrk="0" hangingPunct="1">
            <a:lnSpc>
              <a:spcPct val="100000"/>
            </a:lnSpc>
            <a:spcBef>
              <a:spcPts val="0"/>
            </a:spcBef>
            <a:spcAft>
              <a:spcPts val="0"/>
            </a:spcAft>
            <a:buClrTx/>
            <a:buSzTx/>
            <a:buFontTx/>
            <a:buNone/>
            <a:tabLst/>
            <a:defRPr/>
          </a:pPr>
          <a:endParaRPr lang="en-AU" sz="800" b="0" i="0">
            <a:solidFill>
              <a:schemeClr val="dk1"/>
            </a:solidFill>
            <a:latin typeface="Arial Nova" panose="020B050402020202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Protected by Copyright © ONE EARTH.  All Rights Reserved.</a:t>
          </a:r>
        </a:p>
        <a:p>
          <a:pPr algn="l"/>
          <a:endParaRPr lang="en-AU" sz="700" b="0" i="0" baseline="0">
            <a:solidFill>
              <a:schemeClr val="bg1"/>
            </a:solidFill>
            <a:latin typeface="Arial Nova" panose="020B05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954257</xdr:colOff>
      <xdr:row>68</xdr:row>
      <xdr:rowOff>75135</xdr:rowOff>
    </xdr:from>
    <xdr:to>
      <xdr:col>10</xdr:col>
      <xdr:colOff>502025</xdr:colOff>
      <xdr:row>78</xdr:row>
      <xdr:rowOff>122333</xdr:rowOff>
    </xdr:to>
    <xdr:grpSp>
      <xdr:nvGrpSpPr>
        <xdr:cNvPr id="7" name="Group 6">
          <a:extLst>
            <a:ext uri="{FF2B5EF4-FFF2-40B4-BE49-F238E27FC236}">
              <a16:creationId xmlns:a16="http://schemas.microsoft.com/office/drawing/2014/main" id="{16B9829A-B328-4104-840D-8ECAE173DCE0}"/>
            </a:ext>
          </a:extLst>
        </xdr:cNvPr>
        <xdr:cNvGrpSpPr/>
      </xdr:nvGrpSpPr>
      <xdr:grpSpPr>
        <a:xfrm>
          <a:off x="2220522" y="15180664"/>
          <a:ext cx="5610150" cy="2064257"/>
          <a:chOff x="1192472" y="2282771"/>
          <a:chExt cx="6819922" cy="1620528"/>
        </a:xfrm>
      </xdr:grpSpPr>
      <xdr:grpSp>
        <xdr:nvGrpSpPr>
          <xdr:cNvPr id="8" name="Group 7">
            <a:extLst>
              <a:ext uri="{FF2B5EF4-FFF2-40B4-BE49-F238E27FC236}">
                <a16:creationId xmlns:a16="http://schemas.microsoft.com/office/drawing/2014/main" id="{FFD0A2D2-DA6C-4A93-B36B-F1DEE43DC0F7}"/>
              </a:ext>
            </a:extLst>
          </xdr:cNvPr>
          <xdr:cNvGrpSpPr/>
        </xdr:nvGrpSpPr>
        <xdr:grpSpPr>
          <a:xfrm>
            <a:off x="1192472" y="2282771"/>
            <a:ext cx="6417020" cy="1618028"/>
            <a:chOff x="2084209" y="3936279"/>
            <a:chExt cx="7698912" cy="1999142"/>
          </a:xfrm>
        </xdr:grpSpPr>
        <xdr:sp macro="" textlink="">
          <xdr:nvSpPr>
            <xdr:cNvPr id="20" name="Shape 1270">
              <a:extLst>
                <a:ext uri="{FF2B5EF4-FFF2-40B4-BE49-F238E27FC236}">
                  <a16:creationId xmlns:a16="http://schemas.microsoft.com/office/drawing/2014/main" id="{47DD7DAF-D451-42F3-95AA-E3EDBF395D89}"/>
                </a:ext>
              </a:extLst>
            </xdr:cNvPr>
            <xdr:cNvSpPr/>
          </xdr:nvSpPr>
          <xdr:spPr>
            <a:xfrm>
              <a:off x="5533146" y="3936279"/>
              <a:ext cx="1657087" cy="487038"/>
            </a:xfrm>
            <a:prstGeom prst="rect">
              <a:avLst/>
            </a:prstGeom>
            <a:ln w="15875">
              <a:solidFill>
                <a:schemeClr val="tx1"/>
              </a:solidFill>
              <a:miter lim="400000"/>
            </a:ln>
            <a:extLst>
              <a:ext uri="{C572A759-6A51-4108-AA02-DFA0A04FC94B}">
                <ma14:wrappingTextBoxFlag xmlns:r="http://schemas.openxmlformats.org/officeDocument/2006/relationships" xmlns:p="http://schemas.openxmlformats.org/presentationml/2006/main" xmlns="" xmlns:ma14="http://schemas.microsoft.com/office/mac/drawingml/2011/main"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endParaRPr lang="en-AU" sz="900">
                <a:solidFill>
                  <a:schemeClr val="tx1"/>
                </a:solidFill>
                <a:latin typeface="Arial Nova" panose="020B0504020202020204" pitchFamily="34" charset="0"/>
              </a:endParaRPr>
            </a:p>
            <a:p>
              <a:pPr algn="ctr"/>
              <a:r>
                <a:rPr lang="en-AU" sz="1000">
                  <a:solidFill>
                    <a:schemeClr val="tx1"/>
                  </a:solidFill>
                  <a:latin typeface="Arial Nova" panose="020B0504020202020204" pitchFamily="34" charset="0"/>
                </a:rPr>
                <a:t>Asset (Portfolio) Co</a:t>
              </a:r>
            </a:p>
            <a:p>
              <a:pPr algn="ctr"/>
              <a:endParaRPr lang="en-AU" sz="1000">
                <a:solidFill>
                  <a:schemeClr val="tx1"/>
                </a:solidFill>
                <a:latin typeface="Arial Nova" panose="020B0504020202020204" pitchFamily="34" charset="0"/>
              </a:endParaRPr>
            </a:p>
          </xdr:txBody>
        </xdr:sp>
        <xdr:sp macro="" textlink="">
          <xdr:nvSpPr>
            <xdr:cNvPr id="21" name="Shape 1239">
              <a:extLst>
                <a:ext uri="{FF2B5EF4-FFF2-40B4-BE49-F238E27FC236}">
                  <a16:creationId xmlns:a16="http://schemas.microsoft.com/office/drawing/2014/main" id="{160CE812-B0B5-4B6A-A795-0BC305218A7A}"/>
                </a:ext>
              </a:extLst>
            </xdr:cNvPr>
            <xdr:cNvSpPr/>
          </xdr:nvSpPr>
          <xdr:spPr>
            <a:xfrm flipV="1">
              <a:off x="2568374" y="4820255"/>
              <a:ext cx="7214747" cy="2602"/>
            </a:xfrm>
            <a:prstGeom prst="line">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sp macro="" textlink="">
          <xdr:nvSpPr>
            <xdr:cNvPr id="22" name="Shape 1243">
              <a:extLst>
                <a:ext uri="{FF2B5EF4-FFF2-40B4-BE49-F238E27FC236}">
                  <a16:creationId xmlns:a16="http://schemas.microsoft.com/office/drawing/2014/main" id="{BC496C6F-DE5B-4830-9298-14577C678EF7}"/>
                </a:ext>
              </a:extLst>
            </xdr:cNvPr>
            <xdr:cNvSpPr/>
          </xdr:nvSpPr>
          <xdr:spPr>
            <a:xfrm>
              <a:off x="4605146" y="5254063"/>
              <a:ext cx="996944" cy="66314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sp macro="" textlink="">
          <xdr:nvSpPr>
            <xdr:cNvPr id="23" name="Shape 1244">
              <a:extLst>
                <a:ext uri="{FF2B5EF4-FFF2-40B4-BE49-F238E27FC236}">
                  <a16:creationId xmlns:a16="http://schemas.microsoft.com/office/drawing/2014/main" id="{52CC120C-2048-4F0F-B59A-A21E5EE52203}"/>
                </a:ext>
              </a:extLst>
            </xdr:cNvPr>
            <xdr:cNvSpPr/>
          </xdr:nvSpPr>
          <xdr:spPr>
            <a:xfrm>
              <a:off x="2084209" y="5254063"/>
              <a:ext cx="996944" cy="66314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sp macro="" textlink="">
          <xdr:nvSpPr>
            <xdr:cNvPr id="24" name="Shape 1245">
              <a:extLst>
                <a:ext uri="{FF2B5EF4-FFF2-40B4-BE49-F238E27FC236}">
                  <a16:creationId xmlns:a16="http://schemas.microsoft.com/office/drawing/2014/main" id="{9D73BDD7-EBD9-4231-87B2-7829A8E4B1BF}"/>
                </a:ext>
              </a:extLst>
            </xdr:cNvPr>
            <xdr:cNvSpPr/>
          </xdr:nvSpPr>
          <xdr:spPr>
            <a:xfrm>
              <a:off x="5865615" y="5254063"/>
              <a:ext cx="996944" cy="66314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sp macro="" textlink="">
          <xdr:nvSpPr>
            <xdr:cNvPr id="25" name="Shape 1270">
              <a:extLst>
                <a:ext uri="{FF2B5EF4-FFF2-40B4-BE49-F238E27FC236}">
                  <a16:creationId xmlns:a16="http://schemas.microsoft.com/office/drawing/2014/main" id="{D5730EAD-1AAF-4EB7-B8F9-274DECE657CB}"/>
                </a:ext>
              </a:extLst>
            </xdr:cNvPr>
            <xdr:cNvSpPr/>
          </xdr:nvSpPr>
          <xdr:spPr>
            <a:xfrm>
              <a:off x="2164867" y="5457174"/>
              <a:ext cx="807018" cy="187208"/>
            </a:xfrm>
            <a:prstGeom prst="rect">
              <a:avLst/>
            </a:prstGeom>
            <a:ln w="12700">
              <a:miter lim="400000"/>
            </a:ln>
            <a:extLst>
              <a:ext uri="{C572A759-6A51-4108-AA02-DFA0A04FC94B}">
                <ma14:wrappingTextBoxFlag xmlns:r="http://schemas.openxmlformats.org/officeDocument/2006/relationships" xmlns:p="http://schemas.openxmlformats.org/presentationml/2006/main" xmlns:ma14="http://schemas.microsoft.com/office/mac/drawingml/2011/main" xmln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sp macro="" textlink="">
          <xdr:nvSpPr>
            <xdr:cNvPr id="26" name="Shape 1245">
              <a:extLst>
                <a:ext uri="{FF2B5EF4-FFF2-40B4-BE49-F238E27FC236}">
                  <a16:creationId xmlns:a16="http://schemas.microsoft.com/office/drawing/2014/main" id="{85BFB35C-019C-42A5-A2D6-407D9F75288C}"/>
                </a:ext>
              </a:extLst>
            </xdr:cNvPr>
            <xdr:cNvSpPr/>
          </xdr:nvSpPr>
          <xdr:spPr>
            <a:xfrm>
              <a:off x="7017633" y="5269675"/>
              <a:ext cx="996944" cy="66314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sp macro="" textlink="">
          <xdr:nvSpPr>
            <xdr:cNvPr id="27" name="Shape 1243">
              <a:extLst>
                <a:ext uri="{FF2B5EF4-FFF2-40B4-BE49-F238E27FC236}">
                  <a16:creationId xmlns:a16="http://schemas.microsoft.com/office/drawing/2014/main" id="{E5791C2B-001B-4E8D-B843-4BC9B1B08E7D}"/>
                </a:ext>
              </a:extLst>
            </xdr:cNvPr>
            <xdr:cNvSpPr/>
          </xdr:nvSpPr>
          <xdr:spPr>
            <a:xfrm>
              <a:off x="3358387" y="5272278"/>
              <a:ext cx="996944" cy="66314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cxnSp macro="">
          <xdr:nvCxnSpPr>
            <xdr:cNvPr id="28" name="Straight Connector 27">
              <a:extLst>
                <a:ext uri="{FF2B5EF4-FFF2-40B4-BE49-F238E27FC236}">
                  <a16:creationId xmlns:a16="http://schemas.microsoft.com/office/drawing/2014/main" id="{8A568CFF-7BE8-4DD7-935D-27C03C4A5AC4}"/>
                </a:ext>
              </a:extLst>
            </xdr:cNvPr>
            <xdr:cNvCxnSpPr>
              <a:cxnSpLocks/>
              <a:stCxn id="20" idx="2"/>
            </xdr:cNvCxnSpPr>
          </xdr:nvCxnSpPr>
          <xdr:spPr>
            <a:xfrm>
              <a:off x="6361690" y="4423317"/>
              <a:ext cx="1" cy="38255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a:extLst>
                <a:ext uri="{FF2B5EF4-FFF2-40B4-BE49-F238E27FC236}">
                  <a16:creationId xmlns:a16="http://schemas.microsoft.com/office/drawing/2014/main" id="{93810392-EBCE-4715-9DCE-FC2A907D135A}"/>
                </a:ext>
              </a:extLst>
            </xdr:cNvPr>
            <xdr:cNvCxnSpPr>
              <a:cxnSpLocks/>
              <a:stCxn id="21" idx="0"/>
            </xdr:cNvCxnSpPr>
          </xdr:nvCxnSpPr>
          <xdr:spPr>
            <a:xfrm>
              <a:off x="2568374" y="4822857"/>
              <a:ext cx="1" cy="43120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a:extLst>
                <a:ext uri="{FF2B5EF4-FFF2-40B4-BE49-F238E27FC236}">
                  <a16:creationId xmlns:a16="http://schemas.microsoft.com/office/drawing/2014/main" id="{B33D57D3-3C69-4E84-A34B-3732A3B85C3C}"/>
                </a:ext>
              </a:extLst>
            </xdr:cNvPr>
            <xdr:cNvCxnSpPr>
              <a:cxnSpLocks/>
            </xdr:cNvCxnSpPr>
          </xdr:nvCxnSpPr>
          <xdr:spPr>
            <a:xfrm flipH="1">
              <a:off x="3864071" y="4830522"/>
              <a:ext cx="4571" cy="43915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Straight Connector 30">
              <a:extLst>
                <a:ext uri="{FF2B5EF4-FFF2-40B4-BE49-F238E27FC236}">
                  <a16:creationId xmlns:a16="http://schemas.microsoft.com/office/drawing/2014/main" id="{30A5E2BF-0CA3-49C2-BF4C-BF34C7155721}"/>
                </a:ext>
              </a:extLst>
            </xdr:cNvPr>
            <xdr:cNvCxnSpPr>
              <a:cxnSpLocks/>
            </xdr:cNvCxnSpPr>
          </xdr:nvCxnSpPr>
          <xdr:spPr>
            <a:xfrm>
              <a:off x="5103618" y="4830522"/>
              <a:ext cx="0" cy="43782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Straight Connector 31">
              <a:extLst>
                <a:ext uri="{FF2B5EF4-FFF2-40B4-BE49-F238E27FC236}">
                  <a16:creationId xmlns:a16="http://schemas.microsoft.com/office/drawing/2014/main" id="{B70348B3-754A-4629-AE61-FDB4C419F5BF}"/>
                </a:ext>
              </a:extLst>
            </xdr:cNvPr>
            <xdr:cNvCxnSpPr>
              <a:cxnSpLocks/>
              <a:endCxn id="24" idx="0"/>
            </xdr:cNvCxnSpPr>
          </xdr:nvCxnSpPr>
          <xdr:spPr>
            <a:xfrm>
              <a:off x="6364086" y="4822857"/>
              <a:ext cx="1" cy="43120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Straight Connector 32">
              <a:extLst>
                <a:ext uri="{FF2B5EF4-FFF2-40B4-BE49-F238E27FC236}">
                  <a16:creationId xmlns:a16="http://schemas.microsoft.com/office/drawing/2014/main" id="{B4ABD5C5-E4D9-4C99-BE32-01C08A992D9C}"/>
                </a:ext>
              </a:extLst>
            </xdr:cNvPr>
            <xdr:cNvCxnSpPr/>
          </xdr:nvCxnSpPr>
          <xdr:spPr>
            <a:xfrm>
              <a:off x="7531192" y="4822858"/>
              <a:ext cx="0" cy="45315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9" name="Shape 1245">
            <a:extLst>
              <a:ext uri="{FF2B5EF4-FFF2-40B4-BE49-F238E27FC236}">
                <a16:creationId xmlns:a16="http://schemas.microsoft.com/office/drawing/2014/main" id="{E23D2254-A20B-4CD2-8404-C0FA8DA17323}"/>
              </a:ext>
            </a:extLst>
          </xdr:cNvPr>
          <xdr:cNvSpPr/>
        </xdr:nvSpPr>
        <xdr:spPr>
          <a:xfrm>
            <a:off x="6242955" y="3366576"/>
            <a:ext cx="830950" cy="53672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cxnSp macro="">
        <xdr:nvCxnSpPr>
          <xdr:cNvPr id="10" name="Straight Connector 9">
            <a:extLst>
              <a:ext uri="{FF2B5EF4-FFF2-40B4-BE49-F238E27FC236}">
                <a16:creationId xmlns:a16="http://schemas.microsoft.com/office/drawing/2014/main" id="{CE38B57C-BE24-4803-9C9D-C3DBDFC21B01}"/>
              </a:ext>
            </a:extLst>
          </xdr:cNvPr>
          <xdr:cNvCxnSpPr/>
        </xdr:nvCxnSpPr>
        <xdr:spPr>
          <a:xfrm>
            <a:off x="6671005" y="3004940"/>
            <a:ext cx="0" cy="3667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Shape 1245">
            <a:extLst>
              <a:ext uri="{FF2B5EF4-FFF2-40B4-BE49-F238E27FC236}">
                <a16:creationId xmlns:a16="http://schemas.microsoft.com/office/drawing/2014/main" id="{757C7C13-06B5-49EF-A32F-623A07689DA9}"/>
              </a:ext>
            </a:extLst>
          </xdr:cNvPr>
          <xdr:cNvSpPr/>
        </xdr:nvSpPr>
        <xdr:spPr>
          <a:xfrm>
            <a:off x="7181444" y="3364779"/>
            <a:ext cx="830950" cy="536723"/>
          </a:xfrm>
          <a:prstGeom prst="rect">
            <a:avLst/>
          </a:prstGeom>
          <a:ln w="15875">
            <a:solidFill>
              <a:schemeClr val="tx1"/>
            </a:solidFill>
            <a:miter lim="400000"/>
          </a:ln>
        </xdr:spPr>
        <xdr:txBody>
          <a:bodyPr wrap="square" lIns="0" tIns="0" rIns="0" bIns="0" anchor="ct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defRPr sz="3200" b="0">
                <a:solidFill>
                  <a:srgbClr val="FFFFFF"/>
                </a:solidFill>
                <a:latin typeface="+mn-lt"/>
                <a:ea typeface="+mn-ea"/>
                <a:cs typeface="+mn-cs"/>
                <a:sym typeface="Helvetica Neue Medium"/>
              </a:defRPr>
            </a:pPr>
            <a:endParaRPr sz="2800">
              <a:latin typeface="Arial Nova" panose="020B0504020202020204" pitchFamily="34" charset="0"/>
            </a:endParaRPr>
          </a:p>
        </xdr:txBody>
      </xdr:sp>
      <xdr:cxnSp macro="">
        <xdr:nvCxnSpPr>
          <xdr:cNvPr id="12" name="Straight Connector 11">
            <a:extLst>
              <a:ext uri="{FF2B5EF4-FFF2-40B4-BE49-F238E27FC236}">
                <a16:creationId xmlns:a16="http://schemas.microsoft.com/office/drawing/2014/main" id="{271BBD18-BF6C-4560-9CD9-B95AD5AB91EE}"/>
              </a:ext>
            </a:extLst>
          </xdr:cNvPr>
          <xdr:cNvCxnSpPr/>
        </xdr:nvCxnSpPr>
        <xdr:spPr>
          <a:xfrm>
            <a:off x="7609493" y="3003143"/>
            <a:ext cx="0" cy="3667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Shape 1270">
            <a:extLst>
              <a:ext uri="{FF2B5EF4-FFF2-40B4-BE49-F238E27FC236}">
                <a16:creationId xmlns:a16="http://schemas.microsoft.com/office/drawing/2014/main" id="{89AF421D-103F-4CB3-8D1A-DC6CA8D56B9E}"/>
              </a:ext>
            </a:extLst>
          </xdr:cNvPr>
          <xdr:cNvSpPr/>
        </xdr:nvSpPr>
        <xdr:spPr>
          <a:xfrm>
            <a:off x="2316507" y="3541936"/>
            <a:ext cx="672647" cy="151519"/>
          </a:xfrm>
          <a:prstGeom prst="rect">
            <a:avLst/>
          </a:prstGeom>
          <a:ln w="12700">
            <a:miter lim="400000"/>
          </a:ln>
          <a:extLst>
            <a:ext uri="{C572A759-6A51-4108-AA02-DFA0A04FC94B}">
              <ma14:wrappingTextBoxFlag xmlns:p="http://schemas.openxmlformats.org/presentationml/2006/main" xmlns="" xmlns:ma14="http://schemas.microsoft.com/office/mac/drawingml/2011/main" xmlns:r="http://schemas.openxmlformats.org/officeDocument/2006/relationship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sp macro="" textlink="">
        <xdr:nvSpPr>
          <xdr:cNvPr id="14" name="Shape 1270">
            <a:extLst>
              <a:ext uri="{FF2B5EF4-FFF2-40B4-BE49-F238E27FC236}">
                <a16:creationId xmlns:a16="http://schemas.microsoft.com/office/drawing/2014/main" id="{5CD12D07-5206-469A-84FC-B5E03BE58A8F}"/>
              </a:ext>
            </a:extLst>
          </xdr:cNvPr>
          <xdr:cNvSpPr/>
        </xdr:nvSpPr>
        <xdr:spPr>
          <a:xfrm>
            <a:off x="3362995" y="3540938"/>
            <a:ext cx="672647" cy="151519"/>
          </a:xfrm>
          <a:prstGeom prst="rect">
            <a:avLst/>
          </a:prstGeom>
          <a:ln w="12700">
            <a:miter lim="400000"/>
          </a:ln>
          <a:extLst>
            <a:ext uri="{C572A759-6A51-4108-AA02-DFA0A04FC94B}">
              <ma14:wrappingTextBoxFlag xmlns:p="http://schemas.openxmlformats.org/presentationml/2006/main" xmlns="" xmlns:ma14="http://schemas.microsoft.com/office/mac/drawingml/2011/main" xmlns:r="http://schemas.openxmlformats.org/officeDocument/2006/relationship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sp macro="" textlink="">
        <xdr:nvSpPr>
          <xdr:cNvPr id="15" name="Shape 1270">
            <a:extLst>
              <a:ext uri="{FF2B5EF4-FFF2-40B4-BE49-F238E27FC236}">
                <a16:creationId xmlns:a16="http://schemas.microsoft.com/office/drawing/2014/main" id="{03830230-5E30-42BB-996D-A2274CCFFD87}"/>
              </a:ext>
            </a:extLst>
          </xdr:cNvPr>
          <xdr:cNvSpPr/>
        </xdr:nvSpPr>
        <xdr:spPr>
          <a:xfrm>
            <a:off x="4378218" y="3537817"/>
            <a:ext cx="672647" cy="151519"/>
          </a:xfrm>
          <a:prstGeom prst="rect">
            <a:avLst/>
          </a:prstGeom>
          <a:ln w="12700">
            <a:miter lim="400000"/>
          </a:ln>
          <a:extLst>
            <a:ext uri="{C572A759-6A51-4108-AA02-DFA0A04FC94B}">
              <ma14:wrappingTextBoxFlag xmlns:p="http://schemas.openxmlformats.org/presentationml/2006/main" xmlns="" xmlns:ma14="http://schemas.microsoft.com/office/mac/drawingml/2011/main" xmlns:r="http://schemas.openxmlformats.org/officeDocument/2006/relationship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sp macro="" textlink="">
        <xdr:nvSpPr>
          <xdr:cNvPr id="16" name="Shape 1270">
            <a:extLst>
              <a:ext uri="{FF2B5EF4-FFF2-40B4-BE49-F238E27FC236}">
                <a16:creationId xmlns:a16="http://schemas.microsoft.com/office/drawing/2014/main" id="{55070CE4-C9DB-499D-8971-F41BCE00DAF6}"/>
              </a:ext>
            </a:extLst>
          </xdr:cNvPr>
          <xdr:cNvSpPr/>
        </xdr:nvSpPr>
        <xdr:spPr>
          <a:xfrm>
            <a:off x="5394860" y="3530954"/>
            <a:ext cx="672647" cy="151519"/>
          </a:xfrm>
          <a:prstGeom prst="rect">
            <a:avLst/>
          </a:prstGeom>
          <a:ln w="12700">
            <a:miter lim="400000"/>
          </a:ln>
          <a:extLst>
            <a:ext uri="{C572A759-6A51-4108-AA02-DFA0A04FC94B}">
              <ma14:wrappingTextBoxFlag xmlns:p="http://schemas.openxmlformats.org/presentationml/2006/main" xmlns="" xmlns:ma14="http://schemas.microsoft.com/office/mac/drawingml/2011/main" xmlns:r="http://schemas.openxmlformats.org/officeDocument/2006/relationship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sp macro="" textlink="">
        <xdr:nvSpPr>
          <xdr:cNvPr id="17" name="Shape 1270">
            <a:extLst>
              <a:ext uri="{FF2B5EF4-FFF2-40B4-BE49-F238E27FC236}">
                <a16:creationId xmlns:a16="http://schemas.microsoft.com/office/drawing/2014/main" id="{205DE904-FE45-4306-A697-A4C4EB742D1B}"/>
              </a:ext>
            </a:extLst>
          </xdr:cNvPr>
          <xdr:cNvSpPr/>
        </xdr:nvSpPr>
        <xdr:spPr>
          <a:xfrm>
            <a:off x="6322106" y="3537817"/>
            <a:ext cx="672647" cy="151519"/>
          </a:xfrm>
          <a:prstGeom prst="rect">
            <a:avLst/>
          </a:prstGeom>
          <a:ln w="12700">
            <a:miter lim="400000"/>
          </a:ln>
          <a:extLst>
            <a:ext uri="{C572A759-6A51-4108-AA02-DFA0A04FC94B}">
              <ma14:wrappingTextBoxFlag xmlns:p="http://schemas.openxmlformats.org/presentationml/2006/main" xmlns="" xmlns:ma14="http://schemas.microsoft.com/office/mac/drawingml/2011/main" xmlns:r="http://schemas.openxmlformats.org/officeDocument/2006/relationship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sp macro="" textlink="">
        <xdr:nvSpPr>
          <xdr:cNvPr id="18" name="Shape 1270">
            <a:extLst>
              <a:ext uri="{FF2B5EF4-FFF2-40B4-BE49-F238E27FC236}">
                <a16:creationId xmlns:a16="http://schemas.microsoft.com/office/drawing/2014/main" id="{577B1AA2-942A-4FE7-84B5-1AF6C9FC8B06}"/>
              </a:ext>
            </a:extLst>
          </xdr:cNvPr>
          <xdr:cNvSpPr/>
        </xdr:nvSpPr>
        <xdr:spPr>
          <a:xfrm>
            <a:off x="7260595" y="3530955"/>
            <a:ext cx="672647" cy="151519"/>
          </a:xfrm>
          <a:prstGeom prst="rect">
            <a:avLst/>
          </a:prstGeom>
          <a:ln w="12700">
            <a:miter lim="400000"/>
          </a:ln>
          <a:extLst>
            <a:ext uri="{C572A759-6A51-4108-AA02-DFA0A04FC94B}">
              <ma14:wrappingTextBoxFlag xmlns:p="http://schemas.openxmlformats.org/presentationml/2006/main" xmlns="" xmlns:ma14="http://schemas.microsoft.com/office/mac/drawingml/2011/main" xmlns:r="http://schemas.openxmlformats.org/officeDocument/2006/relationships" xmlns:lc="http://schemas.openxmlformats.org/drawingml/2006/lockedCanvas" val="1"/>
            </a:ext>
          </a:extLst>
        </xdr:spPr>
        <xdr:txBody>
          <a:bodyPr wrap="square" lIns="26789" tIns="26789" rIns="26789" bIns="26789" anchor="ctr">
            <a:spAutoFit/>
          </a:bodyPr>
          <a:lstStyle>
            <a:defPPr marR="0" lvl="0" algn="l" rtl="0">
              <a:lnSpc>
                <a:spcPct val="100000"/>
              </a:lnSpc>
              <a:spcBef>
                <a:spcPts val="0"/>
              </a:spcBef>
              <a:spcAft>
                <a:spcPts val="0"/>
              </a:spcAft>
            </a:defPPr>
            <a:lvl1pPr marR="0" lvl="0"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1pPr>
            <a:lvl2pPr marR="0" lvl="1"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2pPr>
            <a:lvl3pPr marR="0" lvl="2"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3pPr>
            <a:lvl4pPr marR="0" lvl="3"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4pPr>
            <a:lvl5pPr marR="0" lvl="4"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5pPr>
            <a:lvl6pPr marR="0" lvl="5"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6pPr>
            <a:lvl7pPr marR="0" lvl="6"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7pPr>
            <a:lvl8pPr marR="0" lvl="7"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8pPr>
            <a:lvl9pPr marR="0" lvl="8" algn="l" rtl="0">
              <a:lnSpc>
                <a:spcPct val="100000"/>
              </a:lnSpc>
              <a:spcBef>
                <a:spcPts val="0"/>
              </a:spcBef>
              <a:spcAft>
                <a:spcPts val="0"/>
              </a:spcAft>
              <a:buClr>
                <a:srgbClr val="000000"/>
              </a:buClr>
              <a:buFont typeface="Arial"/>
              <a:defRPr sz="1400" b="0" i="0" u="none" strike="noStrike" cap="none">
                <a:solidFill>
                  <a:srgbClr val="000000"/>
                </a:solidFill>
                <a:latin typeface="Arial"/>
                <a:ea typeface="Arial"/>
                <a:cs typeface="Arial"/>
                <a:sym typeface="Arial"/>
              </a:defRPr>
            </a:lvl9pPr>
          </a:lstStyle>
          <a:p>
            <a:pPr algn="ctr"/>
            <a:r>
              <a:rPr lang="en-AU" sz="900">
                <a:solidFill>
                  <a:schemeClr val="tx1"/>
                </a:solidFill>
                <a:latin typeface="Arial Nova" panose="020B0504020202020204" pitchFamily="34" charset="0"/>
              </a:rPr>
              <a:t>P&amp;L Co</a:t>
            </a:r>
            <a:endParaRPr sz="1600">
              <a:solidFill>
                <a:schemeClr val="tx1"/>
              </a:solidFill>
              <a:latin typeface="Arial Nova" panose="020B0504020202020204" pitchFamily="34" charset="0"/>
            </a:endParaRPr>
          </a:p>
        </xdr:txBody>
      </xdr:sp>
    </xdr:grpSp>
    <xdr:clientData/>
  </xdr:twoCellAnchor>
  <xdr:twoCellAnchor editAs="oneCell">
    <xdr:from>
      <xdr:col>0</xdr:col>
      <xdr:colOff>224118</xdr:colOff>
      <xdr:row>53</xdr:row>
      <xdr:rowOff>67235</xdr:rowOff>
    </xdr:from>
    <xdr:to>
      <xdr:col>3</xdr:col>
      <xdr:colOff>793162</xdr:colOff>
      <xdr:row>61</xdr:row>
      <xdr:rowOff>123783</xdr:rowOff>
    </xdr:to>
    <xdr:pic>
      <xdr:nvPicPr>
        <xdr:cNvPr id="6" name="Picture 5">
          <a:extLst>
            <a:ext uri="{FF2B5EF4-FFF2-40B4-BE49-F238E27FC236}">
              <a16:creationId xmlns:a16="http://schemas.microsoft.com/office/drawing/2014/main" id="{B7C28F0A-1B66-4FFF-87C2-4CDC542AB3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4118" y="11486029"/>
          <a:ext cx="1828959" cy="1676545"/>
        </a:xfrm>
        <a:prstGeom prst="rect">
          <a:avLst/>
        </a:prstGeom>
      </xdr:spPr>
    </xdr:pic>
    <xdr:clientData/>
  </xdr:twoCellAnchor>
  <xdr:twoCellAnchor editAs="oneCell">
    <xdr:from>
      <xdr:col>0</xdr:col>
      <xdr:colOff>179294</xdr:colOff>
      <xdr:row>0</xdr:row>
      <xdr:rowOff>0</xdr:rowOff>
    </xdr:from>
    <xdr:to>
      <xdr:col>4</xdr:col>
      <xdr:colOff>538107</xdr:colOff>
      <xdr:row>1</xdr:row>
      <xdr:rowOff>179294</xdr:rowOff>
    </xdr:to>
    <xdr:pic>
      <xdr:nvPicPr>
        <xdr:cNvPr id="36" name="Picture 35" descr="Shape&#10;&#10;Description automatically generated with medium confidence">
          <a:extLst>
            <a:ext uri="{FF2B5EF4-FFF2-40B4-BE49-F238E27FC236}">
              <a16:creationId xmlns:a16="http://schemas.microsoft.com/office/drawing/2014/main" id="{1493C616-77A6-4242-A5E7-551DC8E80989}"/>
            </a:ext>
          </a:extLst>
        </xdr:cNvPr>
        <xdr:cNvPicPr>
          <a:picLocks noChangeAspect="1"/>
        </xdr:cNvPicPr>
      </xdr:nvPicPr>
      <xdr:blipFill>
        <a:blip xmlns:r="http://schemas.openxmlformats.org/officeDocument/2006/relationships" r:embed="rId2"/>
        <a:stretch>
          <a:fillRect/>
        </a:stretch>
      </xdr:blipFill>
      <xdr:spPr>
        <a:xfrm>
          <a:off x="179294" y="0"/>
          <a:ext cx="2644813" cy="1042147"/>
        </a:xfrm>
        <a:prstGeom prst="rect">
          <a:avLst/>
        </a:prstGeom>
      </xdr:spPr>
    </xdr:pic>
    <xdr:clientData/>
  </xdr:twoCellAnchor>
  <xdr:twoCellAnchor>
    <xdr:from>
      <xdr:col>0</xdr:col>
      <xdr:colOff>123265</xdr:colOff>
      <xdr:row>1</xdr:row>
      <xdr:rowOff>22412</xdr:rowOff>
    </xdr:from>
    <xdr:to>
      <xdr:col>11</xdr:col>
      <xdr:colOff>28889</xdr:colOff>
      <xdr:row>4</xdr:row>
      <xdr:rowOff>114243</xdr:rowOff>
    </xdr:to>
    <xdr:sp macro="" textlink="">
      <xdr:nvSpPr>
        <xdr:cNvPr id="37" name="TextBox 36">
          <a:extLst>
            <a:ext uri="{FF2B5EF4-FFF2-40B4-BE49-F238E27FC236}">
              <a16:creationId xmlns:a16="http://schemas.microsoft.com/office/drawing/2014/main" id="{D2DABF0E-1F32-426F-B2D1-B9B0B02307A2}"/>
            </a:ext>
          </a:extLst>
        </xdr:cNvPr>
        <xdr:cNvSpPr txBox="1"/>
      </xdr:nvSpPr>
      <xdr:spPr>
        <a:xfrm>
          <a:off x="123265" y="649941"/>
          <a:ext cx="8343653" cy="853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2800"/>
            <a:t>GROWTH TEAM - Valuation</a:t>
          </a:r>
          <a:r>
            <a:rPr lang="en-AU" sz="2800" baseline="0"/>
            <a:t> &amp; ROI</a:t>
          </a:r>
          <a:endParaRPr lang="en-AU" sz="2800"/>
        </a:p>
      </xdr:txBody>
    </xdr:sp>
    <xdr:clientData/>
  </xdr:twoCellAnchor>
  <xdr:twoCellAnchor>
    <xdr:from>
      <xdr:col>0</xdr:col>
      <xdr:colOff>235323</xdr:colOff>
      <xdr:row>95</xdr:row>
      <xdr:rowOff>22412</xdr:rowOff>
    </xdr:from>
    <xdr:to>
      <xdr:col>13</xdr:col>
      <xdr:colOff>840441</xdr:colOff>
      <xdr:row>96</xdr:row>
      <xdr:rowOff>112058</xdr:rowOff>
    </xdr:to>
    <xdr:sp macro="" textlink="">
      <xdr:nvSpPr>
        <xdr:cNvPr id="39" name="TextBox 38">
          <a:extLst>
            <a:ext uri="{FF2B5EF4-FFF2-40B4-BE49-F238E27FC236}">
              <a16:creationId xmlns:a16="http://schemas.microsoft.com/office/drawing/2014/main" id="{A5FCFC47-0DF4-4DBD-8BA9-CBF456C16A66}"/>
            </a:ext>
          </a:extLst>
        </xdr:cNvPr>
        <xdr:cNvSpPr txBox="1"/>
      </xdr:nvSpPr>
      <xdr:spPr>
        <a:xfrm>
          <a:off x="235323" y="20170588"/>
          <a:ext cx="10869706" cy="26894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The information presented is for illustration purposes only.  This is a tool created by ONE EARTH for your use in our activation program. Please do not share this outside your business.  Protected by Copyright © ONE EARTH.  All Rights Reserved.</a:t>
          </a:r>
        </a:p>
        <a:p>
          <a:pPr algn="l"/>
          <a:endParaRPr lang="en-AU" sz="700" b="0" i="0" baseline="0">
            <a:solidFill>
              <a:schemeClr val="bg1"/>
            </a:solidFill>
            <a:latin typeface="Arial Nova" panose="020B05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1467970</xdr:colOff>
      <xdr:row>34</xdr:row>
      <xdr:rowOff>0</xdr:rowOff>
    </xdr:from>
    <xdr:to>
      <xdr:col>7</xdr:col>
      <xdr:colOff>392206</xdr:colOff>
      <xdr:row>44</xdr:row>
      <xdr:rowOff>134470</xdr:rowOff>
    </xdr:to>
    <xdr:sp macro="" textlink="">
      <xdr:nvSpPr>
        <xdr:cNvPr id="5" name="Rectangle 4">
          <a:extLst>
            <a:ext uri="{FF2B5EF4-FFF2-40B4-BE49-F238E27FC236}">
              <a16:creationId xmlns:a16="http://schemas.microsoft.com/office/drawing/2014/main" id="{E5C98B45-1EAA-4C04-BF04-2BEBE6E7E087}"/>
            </a:ext>
          </a:extLst>
        </xdr:cNvPr>
        <xdr:cNvSpPr/>
      </xdr:nvSpPr>
      <xdr:spPr>
        <a:xfrm>
          <a:off x="4459941" y="5546912"/>
          <a:ext cx="6084794" cy="1927411"/>
        </a:xfrm>
        <a:prstGeom prst="rect">
          <a:avLst/>
        </a:prstGeom>
        <a:solidFill>
          <a:schemeClr val="tx2">
            <a:lumMod val="20000"/>
            <a:lumOff val="8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lnSpc>
              <a:spcPct val="150000"/>
            </a:lnSpc>
          </a:pPr>
          <a:r>
            <a:rPr lang="en-US" sz="300" b="1" i="0" u="none" strike="noStrike">
              <a:solidFill>
                <a:schemeClr val="tx1"/>
              </a:solidFill>
              <a:effectLst/>
              <a:latin typeface="Arial Nova" panose="020B0504020202020204" pitchFamily="34" charset="0"/>
              <a:ea typeface="+mn-ea"/>
              <a:cs typeface="+mn-cs"/>
            </a:rPr>
            <a:t> </a:t>
          </a:r>
          <a:endParaRPr lang="en-US" sz="900" b="0" i="0" u="none" strike="noStrike">
            <a:solidFill>
              <a:schemeClr val="tx1"/>
            </a:solidFill>
            <a:effectLst/>
            <a:latin typeface="Arial Nova" panose="020B0504020202020204" pitchFamily="34" charset="0"/>
            <a:ea typeface="+mn-ea"/>
            <a:cs typeface="+mn-cs"/>
          </a:endParaRPr>
        </a:p>
        <a:p>
          <a:pPr marL="0" indent="0" algn="l">
            <a:lnSpc>
              <a:spcPct val="150000"/>
            </a:lnSpc>
            <a:buFontTx/>
            <a:buNone/>
          </a:pPr>
          <a:r>
            <a:rPr lang="en-US" sz="900" b="1" i="0" u="none" strike="noStrike">
              <a:solidFill>
                <a:schemeClr val="tx1"/>
              </a:solidFill>
              <a:effectLst/>
              <a:latin typeface="Arial Nova" panose="020B0504020202020204" pitchFamily="34" charset="0"/>
              <a:ea typeface="+mn-ea"/>
              <a:cs typeface="+mn-cs"/>
            </a:rPr>
            <a:t>INSTRUCTIONS</a:t>
          </a:r>
          <a:r>
            <a:rPr lang="en-US" sz="900" b="1" i="0" u="none" strike="noStrike" baseline="0">
              <a:solidFill>
                <a:schemeClr val="tx1"/>
              </a:solidFill>
              <a:effectLst/>
              <a:latin typeface="Arial Nova" panose="020B0504020202020204" pitchFamily="34" charset="0"/>
              <a:ea typeface="+mn-ea"/>
              <a:cs typeface="+mn-cs"/>
            </a:rPr>
            <a:t> FOR USING THE EXCEL WORKBOOK </a:t>
          </a:r>
          <a:endParaRPr lang="en-US" sz="900" b="0" i="0" u="none" strike="noStrike" baseline="0">
            <a:solidFill>
              <a:schemeClr val="tx1"/>
            </a:solidFill>
            <a:effectLst/>
            <a:latin typeface="Arial Nova" panose="020B0504020202020204" pitchFamily="34" charset="0"/>
            <a:ea typeface="+mn-ea"/>
            <a:cs typeface="+mn-cs"/>
          </a:endParaRPr>
        </a:p>
        <a:p>
          <a:pPr marL="0" indent="0" algn="l">
            <a:lnSpc>
              <a:spcPct val="150000"/>
            </a:lnSpc>
            <a:buFontTx/>
            <a:buNone/>
          </a:pPr>
          <a:r>
            <a:rPr lang="en-US" sz="900" b="0" i="0" u="none" strike="noStrike" baseline="0">
              <a:solidFill>
                <a:schemeClr val="tx1"/>
              </a:solidFill>
              <a:effectLst/>
              <a:latin typeface="Arial Nova" panose="020B0504020202020204" pitchFamily="34" charset="0"/>
              <a:ea typeface="+mn-ea"/>
              <a:cs typeface="+mn-cs"/>
            </a:rPr>
            <a:t>The shaded cells in this tab are protected to prevent unintended deletion and to preserve the integrity of this tool.</a:t>
          </a:r>
        </a:p>
        <a:p>
          <a:pPr marL="0" indent="0" algn="l">
            <a:lnSpc>
              <a:spcPct val="150000"/>
            </a:lnSpc>
            <a:buFontTx/>
            <a:buNone/>
          </a:pPr>
          <a:r>
            <a:rPr lang="en-US" sz="900" b="0" i="0" u="none" strike="noStrike" baseline="0">
              <a:solidFill>
                <a:schemeClr val="tx1"/>
              </a:solidFill>
              <a:effectLst/>
              <a:latin typeface="Arial Nova" panose="020B0504020202020204" pitchFamily="34" charset="0"/>
              <a:ea typeface="+mn-ea"/>
              <a:cs typeface="+mn-cs"/>
            </a:rPr>
            <a:t>Do not use this tool with Excel Online as it will not allow you to unprotect sheets.  If you need to add additional lines:</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Right click workbook tab &gt; select 'Unprotect' </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Click on 'View' in the toolbar &gt; tick 'Headings' </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Insert lines as needed above the shaded line to ensure data is included in totals and will feed to your Dashboard</a:t>
          </a:r>
        </a:p>
        <a:p>
          <a:pPr marL="228600" indent="-228600" algn="l">
            <a:lnSpc>
              <a:spcPct val="150000"/>
            </a:lnSpc>
            <a:buFont typeface="+mj-lt"/>
            <a:buAutoNum type="arabicPeriod"/>
          </a:pPr>
          <a:r>
            <a:rPr lang="en-US" sz="900" b="0" i="0" u="none" strike="noStrike" baseline="0">
              <a:solidFill>
                <a:schemeClr val="tx1"/>
              </a:solidFill>
              <a:effectLst/>
              <a:latin typeface="Arial Nova" panose="020B0504020202020204" pitchFamily="34" charset="0"/>
              <a:ea typeface="+mn-ea"/>
              <a:cs typeface="+mn-cs"/>
            </a:rPr>
            <a:t>Right click workbook tab again &gt; select 'Protect'</a:t>
          </a:r>
        </a:p>
        <a:p>
          <a:pPr marL="0" marR="0" lvl="0" indent="0" algn="l" defTabSz="914400" eaLnBrk="1" fontAlgn="auto" latinLnBrk="0" hangingPunct="1">
            <a:lnSpc>
              <a:spcPct val="150000"/>
            </a:lnSpc>
            <a:spcBef>
              <a:spcPts val="0"/>
            </a:spcBef>
            <a:spcAft>
              <a:spcPts val="0"/>
            </a:spcAft>
            <a:buClrTx/>
            <a:buSzTx/>
            <a:buFontTx/>
            <a:buNone/>
            <a:tabLst/>
            <a:defRPr/>
          </a:pPr>
          <a:r>
            <a:rPr lang="en-US" sz="900" b="0" i="0" baseline="0">
              <a:solidFill>
                <a:sysClr val="windowText" lastClr="000000"/>
              </a:solidFill>
              <a:effectLst/>
              <a:latin typeface="Arial Nova" panose="020B0504020202020204" pitchFamily="34" charset="0"/>
              <a:ea typeface="+mn-ea"/>
              <a:cs typeface="+mn-cs"/>
            </a:rPr>
            <a:t>Pages are set to print on A4. For USA cohorts, please change to US letter.</a:t>
          </a:r>
          <a:endParaRPr lang="en-AU" sz="900" b="0" i="0" u="none" strike="noStrike" baseline="0">
            <a:solidFill>
              <a:schemeClr val="tx1"/>
            </a:solidFill>
            <a:effectLst/>
            <a:latin typeface="Arial Nova" panose="020B0504020202020204" pitchFamily="34" charset="0"/>
            <a:ea typeface="+mn-ea"/>
            <a:cs typeface="+mn-cs"/>
          </a:endParaRPr>
        </a:p>
      </xdr:txBody>
    </xdr:sp>
    <xdr:clientData/>
  </xdr:twoCellAnchor>
  <xdr:twoCellAnchor editAs="oneCell">
    <xdr:from>
      <xdr:col>1</xdr:col>
      <xdr:colOff>11206</xdr:colOff>
      <xdr:row>0</xdr:row>
      <xdr:rowOff>123265</xdr:rowOff>
    </xdr:from>
    <xdr:to>
      <xdr:col>1</xdr:col>
      <xdr:colOff>2513826</xdr:colOff>
      <xdr:row>1</xdr:row>
      <xdr:rowOff>56030</xdr:rowOff>
    </xdr:to>
    <xdr:pic>
      <xdr:nvPicPr>
        <xdr:cNvPr id="10" name="Picture 9" descr="Shape&#10;&#10;Description automatically generated with medium confidence">
          <a:extLst>
            <a:ext uri="{FF2B5EF4-FFF2-40B4-BE49-F238E27FC236}">
              <a16:creationId xmlns:a16="http://schemas.microsoft.com/office/drawing/2014/main" id="{E5863135-1547-44F6-90ED-DDD3DAFB2EAA}"/>
            </a:ext>
          </a:extLst>
        </xdr:cNvPr>
        <xdr:cNvPicPr>
          <a:picLocks noChangeAspect="1"/>
        </xdr:cNvPicPr>
      </xdr:nvPicPr>
      <xdr:blipFill>
        <a:blip xmlns:r="http://schemas.openxmlformats.org/officeDocument/2006/relationships" r:embed="rId1"/>
        <a:stretch>
          <a:fillRect/>
        </a:stretch>
      </xdr:blipFill>
      <xdr:spPr>
        <a:xfrm>
          <a:off x="235324" y="123265"/>
          <a:ext cx="2502620" cy="986118"/>
        </a:xfrm>
        <a:prstGeom prst="rect">
          <a:avLst/>
        </a:prstGeom>
      </xdr:spPr>
    </xdr:pic>
    <xdr:clientData/>
  </xdr:twoCellAnchor>
  <xdr:twoCellAnchor>
    <xdr:from>
      <xdr:col>1</xdr:col>
      <xdr:colOff>0</xdr:colOff>
      <xdr:row>1</xdr:row>
      <xdr:rowOff>0</xdr:rowOff>
    </xdr:from>
    <xdr:to>
      <xdr:col>4</xdr:col>
      <xdr:colOff>342653</xdr:colOff>
      <xdr:row>3</xdr:row>
      <xdr:rowOff>170272</xdr:rowOff>
    </xdr:to>
    <xdr:sp macro="" textlink="">
      <xdr:nvSpPr>
        <xdr:cNvPr id="11" name="TextBox 10">
          <a:extLst>
            <a:ext uri="{FF2B5EF4-FFF2-40B4-BE49-F238E27FC236}">
              <a16:creationId xmlns:a16="http://schemas.microsoft.com/office/drawing/2014/main" id="{66F152A6-B3FB-4494-95D8-D4E538ABCDEB}"/>
            </a:ext>
          </a:extLst>
        </xdr:cNvPr>
        <xdr:cNvSpPr txBox="1"/>
      </xdr:nvSpPr>
      <xdr:spPr>
        <a:xfrm>
          <a:off x="224118" y="1053353"/>
          <a:ext cx="8343653" cy="853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AU" sz="2800"/>
            <a:t>GROWTH TEAM - Data</a:t>
          </a:r>
        </a:p>
      </xdr:txBody>
    </xdr:sp>
    <xdr:clientData/>
  </xdr:twoCellAnchor>
  <xdr:twoCellAnchor>
    <xdr:from>
      <xdr:col>1</xdr:col>
      <xdr:colOff>11206</xdr:colOff>
      <xdr:row>33</xdr:row>
      <xdr:rowOff>168089</xdr:rowOff>
    </xdr:from>
    <xdr:to>
      <xdr:col>2</xdr:col>
      <xdr:colOff>700558</xdr:colOff>
      <xdr:row>38</xdr:row>
      <xdr:rowOff>42422</xdr:rowOff>
    </xdr:to>
    <xdr:sp macro="" textlink="">
      <xdr:nvSpPr>
        <xdr:cNvPr id="12" name="TextBox 11">
          <a:extLst>
            <a:ext uri="{FF2B5EF4-FFF2-40B4-BE49-F238E27FC236}">
              <a16:creationId xmlns:a16="http://schemas.microsoft.com/office/drawing/2014/main" id="{55D47939-676D-4CDA-857E-011B50E60496}"/>
            </a:ext>
          </a:extLst>
        </xdr:cNvPr>
        <xdr:cNvSpPr txBox="1"/>
      </xdr:nvSpPr>
      <xdr:spPr>
        <a:xfrm>
          <a:off x="235324" y="8034618"/>
          <a:ext cx="3277910" cy="77080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The information presented is for illustration purposes only.  This is a tool created by ONE EARTH for your use in our activation program. Please do not share this outside your business. </a:t>
          </a:r>
        </a:p>
        <a:p>
          <a:pPr marL="0" marR="0" lvl="0" indent="0" algn="l" defTabSz="914400" eaLnBrk="1" fontAlgn="auto" latinLnBrk="0" hangingPunct="1">
            <a:lnSpc>
              <a:spcPct val="100000"/>
            </a:lnSpc>
            <a:spcBef>
              <a:spcPts val="0"/>
            </a:spcBef>
            <a:spcAft>
              <a:spcPts val="0"/>
            </a:spcAft>
            <a:buClrTx/>
            <a:buSzTx/>
            <a:buFontTx/>
            <a:buNone/>
            <a:tabLst/>
            <a:defRPr/>
          </a:pPr>
          <a:endParaRPr lang="en-AU" sz="800" b="0" i="0">
            <a:solidFill>
              <a:schemeClr val="dk1"/>
            </a:solidFill>
            <a:latin typeface="Arial Nova" panose="020B0504020202020204" pitchFamily="34"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800" b="0" i="0">
              <a:solidFill>
                <a:schemeClr val="dk1"/>
              </a:solidFill>
              <a:latin typeface="Arial Nova" panose="020B0504020202020204" pitchFamily="34" charset="0"/>
              <a:ea typeface="+mn-ea"/>
              <a:cs typeface="+mn-cs"/>
            </a:rPr>
            <a:t>Protected by Copyright © ONE EARTH.  All Rights Reserved.</a:t>
          </a:r>
        </a:p>
        <a:p>
          <a:pPr algn="l"/>
          <a:endParaRPr lang="en-AU" sz="700" b="0" i="0" baseline="0">
            <a:solidFill>
              <a:schemeClr val="bg1"/>
            </a:solidFill>
            <a:latin typeface="Arial Nova" panose="020B0504020202020204" pitchFamily="34" charset="0"/>
          </a:endParaRPr>
        </a:p>
      </xdr:txBody>
    </xdr:sp>
    <xdr:clientData/>
  </xdr:twoCellAnchor>
</xdr:wsDr>
</file>

<file path=xl/theme/theme1.xml><?xml version="1.0" encoding="utf-8"?>
<a:theme xmlns:a="http://schemas.openxmlformats.org/drawingml/2006/main" name="GM2020ArialNova">
  <a:themeElements>
    <a:clrScheme name="BoB Group">
      <a:dk1>
        <a:srgbClr val="000000"/>
      </a:dk1>
      <a:lt1>
        <a:srgbClr val="949599"/>
      </a:lt1>
      <a:dk2>
        <a:srgbClr val="58C3C1"/>
      </a:dk2>
      <a:lt2>
        <a:srgbClr val="E7E7E8"/>
      </a:lt2>
      <a:accent1>
        <a:srgbClr val="00ADEE"/>
      </a:accent1>
      <a:accent2>
        <a:srgbClr val="F58221"/>
      </a:accent2>
      <a:accent3>
        <a:srgbClr val="EC008D"/>
      </a:accent3>
      <a:accent4>
        <a:srgbClr val="FAE232"/>
      </a:accent4>
      <a:accent5>
        <a:srgbClr val="E7E7E8"/>
      </a:accent5>
      <a:accent6>
        <a:srgbClr val="8AF0E8"/>
      </a:accent6>
      <a:hlink>
        <a:srgbClr val="66C0B4"/>
      </a:hlink>
      <a:folHlink>
        <a:srgbClr val="66C0B4"/>
      </a:folHlink>
    </a:clrScheme>
    <a:fontScheme name="GrowthMetrics2020">
      <a:majorFont>
        <a:latin typeface="Arial Nova"/>
        <a:ea typeface=""/>
        <a:cs typeface=""/>
      </a:majorFont>
      <a:minorFont>
        <a:latin typeface="Arial Nov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Shirlaws Group 2015 PPT" id="{97BC4E0C-8D1A-4DE7-AF79-ADAF1D6B39AA}" vid="{4886026D-E9CD-43DF-B2E4-6EBCE5371AF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8BE73-91E2-4229-8E07-7D84AE469BB1}">
  <sheetPr codeName="Sheet1">
    <tabColor theme="3"/>
    <pageSetUpPr fitToPage="1"/>
  </sheetPr>
  <dimension ref="A1:T73"/>
  <sheetViews>
    <sheetView showGridLines="0" tabSelected="1" zoomScale="70" zoomScaleNormal="70" workbookViewId="0">
      <selection activeCell="I3" sqref="I3"/>
    </sheetView>
  </sheetViews>
  <sheetFormatPr defaultColWidth="8.625" defaultRowHeight="14.25" x14ac:dyDescent="0.2"/>
  <cols>
    <col min="1" max="1" width="3.625" style="3" customWidth="1"/>
    <col min="2" max="4" width="8.625" style="3"/>
    <col min="5" max="5" width="40.625" style="3" customWidth="1"/>
    <col min="6" max="6" width="17.25" style="3" customWidth="1"/>
    <col min="7" max="8" width="8.625" style="3"/>
    <col min="9" max="9" width="19.25" style="3" customWidth="1"/>
    <col min="10" max="11" width="11.125" style="3" customWidth="1"/>
    <col min="12" max="12" width="11.375" style="3" customWidth="1"/>
    <col min="13" max="13" width="16.125" style="3" customWidth="1"/>
    <col min="14" max="16384" width="8.625" style="3"/>
  </cols>
  <sheetData>
    <row r="1" spans="1:16" ht="130.5" customHeight="1" x14ac:dyDescent="0.25">
      <c r="A1" s="17"/>
      <c r="B1" s="17"/>
      <c r="C1" s="18"/>
      <c r="D1" s="18"/>
      <c r="E1" s="18"/>
      <c r="F1" s="18"/>
      <c r="G1" s="19"/>
      <c r="H1" s="18"/>
      <c r="I1" s="18"/>
      <c r="J1" s="18"/>
      <c r="K1" s="18"/>
      <c r="L1" s="18"/>
      <c r="M1" s="18"/>
      <c r="N1" s="18"/>
      <c r="O1" s="18"/>
      <c r="P1" s="18"/>
    </row>
    <row r="2" spans="1:16" ht="35.1" customHeight="1" x14ac:dyDescent="0.35">
      <c r="A2" s="6"/>
      <c r="B2" s="6"/>
      <c r="C2" s="349"/>
      <c r="D2" s="20"/>
      <c r="E2" s="9"/>
      <c r="F2" s="9"/>
      <c r="G2" s="21"/>
      <c r="H2" s="22"/>
      <c r="I2" s="22"/>
      <c r="J2" s="22"/>
      <c r="K2" s="22"/>
      <c r="L2" s="22"/>
      <c r="M2" s="22"/>
      <c r="N2" s="22"/>
      <c r="O2" s="21"/>
      <c r="P2" s="21"/>
    </row>
    <row r="3" spans="1:16" ht="28.5" customHeight="1" x14ac:dyDescent="0.3">
      <c r="A3" s="23"/>
      <c r="B3" s="24"/>
      <c r="C3" s="350"/>
      <c r="D3" s="9"/>
      <c r="E3" s="9"/>
      <c r="F3" s="9"/>
      <c r="G3" s="25"/>
      <c r="H3" s="22"/>
      <c r="I3" s="359" t="s">
        <v>21</v>
      </c>
      <c r="J3" s="26"/>
      <c r="K3" s="26"/>
      <c r="L3" s="22"/>
      <c r="M3" s="22"/>
      <c r="N3" s="22"/>
      <c r="O3" s="21"/>
      <c r="P3" s="27" t="s">
        <v>113</v>
      </c>
    </row>
    <row r="4" spans="1:16" ht="20.25" x14ac:dyDescent="0.3">
      <c r="A4" s="23"/>
      <c r="B4" s="24" t="s">
        <v>18</v>
      </c>
      <c r="C4" s="24"/>
      <c r="D4" s="24"/>
      <c r="E4" s="9"/>
      <c r="F4" s="9"/>
      <c r="G4" s="25"/>
      <c r="H4" s="22"/>
      <c r="I4" s="28" t="s">
        <v>5</v>
      </c>
      <c r="J4" s="29"/>
      <c r="K4" s="29"/>
      <c r="L4" s="22"/>
      <c r="M4" s="22"/>
      <c r="N4" s="22"/>
      <c r="O4" s="21"/>
      <c r="P4" s="27" t="s">
        <v>135</v>
      </c>
    </row>
    <row r="5" spans="1:16" ht="15.75" x14ac:dyDescent="0.25">
      <c r="A5" s="6"/>
      <c r="B5" s="6"/>
      <c r="C5" s="30"/>
      <c r="D5" s="30"/>
      <c r="E5" s="30"/>
      <c r="F5" s="9"/>
      <c r="G5" s="31"/>
      <c r="H5" s="32"/>
      <c r="I5" s="22"/>
      <c r="J5" s="22"/>
      <c r="K5" s="22"/>
      <c r="L5" s="22"/>
      <c r="M5" s="22"/>
      <c r="N5" s="22"/>
      <c r="O5" s="21"/>
      <c r="P5" s="21"/>
    </row>
    <row r="6" spans="1:16" ht="20.25" x14ac:dyDescent="0.3">
      <c r="A6" s="6"/>
      <c r="B6" s="6"/>
      <c r="C6" s="30"/>
      <c r="D6" s="30"/>
      <c r="E6" s="30"/>
      <c r="F6" s="9"/>
      <c r="G6" s="31"/>
      <c r="H6" s="32"/>
      <c r="I6" s="33" t="s">
        <v>60</v>
      </c>
      <c r="J6" s="33"/>
      <c r="K6" s="33"/>
      <c r="L6" s="32"/>
      <c r="M6" s="22"/>
      <c r="N6" s="22"/>
      <c r="O6" s="21"/>
      <c r="P6" s="21"/>
    </row>
    <row r="7" spans="1:16" ht="15.75" x14ac:dyDescent="0.25">
      <c r="A7" s="6"/>
      <c r="B7" s="6"/>
      <c r="C7" s="30"/>
      <c r="D7" s="30"/>
      <c r="E7" s="30"/>
      <c r="F7" s="34"/>
      <c r="G7" s="31"/>
      <c r="H7" s="32"/>
      <c r="I7" s="22"/>
      <c r="J7" s="22"/>
      <c r="K7" s="22"/>
      <c r="L7" s="22"/>
      <c r="M7" s="22"/>
      <c r="N7" s="22"/>
      <c r="O7" s="21"/>
      <c r="P7" s="21"/>
    </row>
    <row r="8" spans="1:16" ht="15.75" x14ac:dyDescent="0.25">
      <c r="A8" s="6"/>
      <c r="B8" s="6"/>
      <c r="C8" s="30"/>
      <c r="D8" s="30"/>
      <c r="E8" s="30"/>
      <c r="F8" s="34"/>
      <c r="G8" s="31"/>
      <c r="H8" s="32"/>
      <c r="I8" s="35" t="s">
        <v>35</v>
      </c>
      <c r="J8" s="22"/>
      <c r="K8" s="22"/>
      <c r="L8" s="22"/>
      <c r="M8" s="36">
        <f>Decision_Tool!C29</f>
        <v>0</v>
      </c>
      <c r="N8" s="22"/>
      <c r="O8" s="21"/>
      <c r="P8" s="21"/>
    </row>
    <row r="9" spans="1:16" ht="15.75" x14ac:dyDescent="0.25">
      <c r="A9" s="6"/>
      <c r="B9" s="6"/>
      <c r="C9" s="37"/>
      <c r="D9" s="37"/>
      <c r="E9" s="38"/>
      <c r="F9" s="34"/>
      <c r="G9" s="31"/>
      <c r="H9" s="32"/>
      <c r="I9" s="35"/>
      <c r="J9" s="22"/>
      <c r="K9" s="22"/>
      <c r="L9" s="22"/>
      <c r="M9" s="35"/>
      <c r="N9" s="22"/>
      <c r="O9" s="21"/>
      <c r="P9" s="21"/>
    </row>
    <row r="10" spans="1:16" ht="15.75" x14ac:dyDescent="0.25">
      <c r="A10" s="6"/>
      <c r="B10" s="6"/>
      <c r="C10" s="37"/>
      <c r="D10" s="37"/>
      <c r="E10" s="38"/>
      <c r="F10" s="34"/>
      <c r="G10" s="31"/>
      <c r="H10" s="32"/>
      <c r="I10" s="35" t="s">
        <v>63</v>
      </c>
      <c r="J10" s="22"/>
      <c r="K10" s="22"/>
      <c r="L10" s="22"/>
      <c r="M10" s="39">
        <f>Decision_Tool!H29</f>
        <v>0</v>
      </c>
      <c r="N10" s="22"/>
      <c r="O10" s="21"/>
      <c r="P10" s="21"/>
    </row>
    <row r="11" spans="1:16" ht="15.75" x14ac:dyDescent="0.25">
      <c r="A11" s="6"/>
      <c r="B11" s="6"/>
      <c r="C11" s="37"/>
      <c r="D11" s="37"/>
      <c r="E11" s="38"/>
      <c r="F11" s="38"/>
      <c r="G11" s="31"/>
      <c r="H11" s="32"/>
      <c r="I11" s="22"/>
      <c r="J11" s="22"/>
      <c r="K11" s="22"/>
      <c r="L11" s="22"/>
      <c r="M11" s="40"/>
      <c r="N11" s="22"/>
      <c r="O11" s="21"/>
      <c r="P11" s="21"/>
    </row>
    <row r="12" spans="1:16" ht="15.75" x14ac:dyDescent="0.25">
      <c r="A12" s="6"/>
      <c r="B12" s="6"/>
      <c r="C12" s="37"/>
      <c r="D12" s="37"/>
      <c r="E12" s="38"/>
      <c r="F12" s="38"/>
      <c r="G12" s="31"/>
      <c r="H12" s="32"/>
      <c r="I12" s="35" t="s">
        <v>62</v>
      </c>
      <c r="J12" s="22"/>
      <c r="K12" s="22"/>
      <c r="L12" s="22"/>
      <c r="M12" s="41">
        <f>Decision_Tool!I29</f>
        <v>0</v>
      </c>
      <c r="N12" s="22"/>
      <c r="O12" s="21"/>
      <c r="P12" s="21"/>
    </row>
    <row r="13" spans="1:16" ht="15.75" x14ac:dyDescent="0.25">
      <c r="A13" s="6"/>
      <c r="B13" s="6"/>
      <c r="C13" s="37"/>
      <c r="D13" s="37"/>
      <c r="E13" s="38"/>
      <c r="F13" s="38"/>
      <c r="G13" s="31"/>
      <c r="H13" s="32"/>
      <c r="I13" s="35"/>
      <c r="J13" s="22"/>
      <c r="K13" s="22"/>
      <c r="L13" s="22"/>
      <c r="M13" s="42"/>
      <c r="N13" s="22"/>
      <c r="O13" s="21"/>
      <c r="P13" s="21"/>
    </row>
    <row r="14" spans="1:16" ht="15.75" x14ac:dyDescent="0.25">
      <c r="A14" s="6"/>
      <c r="B14" s="6"/>
      <c r="C14" s="37"/>
      <c r="D14" s="37"/>
      <c r="E14" s="38"/>
      <c r="F14" s="38"/>
      <c r="G14" s="31"/>
      <c r="H14" s="32"/>
      <c r="I14" s="35" t="s">
        <v>61</v>
      </c>
      <c r="J14" s="22"/>
      <c r="K14" s="22"/>
      <c r="L14" s="22"/>
      <c r="M14" s="41">
        <f>Decision_Tool!J29</f>
        <v>0</v>
      </c>
      <c r="N14" s="22"/>
      <c r="O14" s="21"/>
      <c r="P14" s="21"/>
    </row>
    <row r="15" spans="1:16" ht="15.75" x14ac:dyDescent="0.25">
      <c r="A15" s="6"/>
      <c r="B15" s="6"/>
      <c r="C15" s="9"/>
      <c r="D15" s="9"/>
      <c r="E15" s="9"/>
      <c r="F15" s="38"/>
      <c r="G15" s="31"/>
      <c r="H15" s="32"/>
      <c r="I15" s="43"/>
      <c r="J15" s="22"/>
      <c r="K15" s="22"/>
      <c r="L15" s="22"/>
      <c r="M15" s="40"/>
      <c r="N15" s="22"/>
      <c r="O15" s="21"/>
      <c r="P15" s="21"/>
    </row>
    <row r="16" spans="1:16" ht="18" x14ac:dyDescent="0.25">
      <c r="A16" s="6"/>
      <c r="B16" s="5" t="s">
        <v>19</v>
      </c>
      <c r="C16" s="9"/>
      <c r="D16" s="5"/>
      <c r="E16" s="44"/>
      <c r="F16" s="38"/>
      <c r="G16" s="31"/>
      <c r="H16" s="32"/>
      <c r="I16" s="35" t="s">
        <v>243</v>
      </c>
      <c r="J16" s="22"/>
      <c r="K16" s="22"/>
      <c r="L16" s="22"/>
      <c r="M16" s="41">
        <f>Decision_Tool!L29</f>
        <v>0</v>
      </c>
      <c r="N16" s="22"/>
      <c r="O16" s="21"/>
      <c r="P16" s="21"/>
    </row>
    <row r="17" spans="1:20" ht="18" x14ac:dyDescent="0.25">
      <c r="A17" s="6"/>
      <c r="B17" s="7">
        <v>1</v>
      </c>
      <c r="C17" s="348" t="str">
        <f>HYPERLINK(Business_Name,"Dasboard")</f>
        <v>Dasboard</v>
      </c>
      <c r="D17" s="8"/>
      <c r="E17" s="44"/>
      <c r="F17" s="38"/>
      <c r="G17" s="31"/>
      <c r="H17" s="32"/>
      <c r="I17" s="22"/>
      <c r="J17" s="22"/>
      <c r="K17" s="22"/>
      <c r="L17" s="22"/>
      <c r="M17" s="45"/>
      <c r="N17" s="22"/>
      <c r="O17" s="21"/>
      <c r="P17" s="21"/>
    </row>
    <row r="18" spans="1:20" ht="18" x14ac:dyDescent="0.25">
      <c r="A18" s="9"/>
      <c r="B18" s="7">
        <v>2</v>
      </c>
      <c r="C18" s="365" t="s">
        <v>23</v>
      </c>
      <c r="D18" s="8"/>
      <c r="E18" s="364"/>
      <c r="F18" s="38"/>
      <c r="G18" s="31"/>
      <c r="H18" s="32"/>
      <c r="I18" s="35"/>
      <c r="J18" s="45"/>
      <c r="K18" s="22"/>
      <c r="L18" s="22"/>
      <c r="M18" s="46"/>
      <c r="N18" s="22"/>
      <c r="O18" s="21"/>
      <c r="P18" s="21"/>
    </row>
    <row r="19" spans="1:20" ht="18" x14ac:dyDescent="0.25">
      <c r="A19" s="10"/>
      <c r="B19" s="7">
        <v>3</v>
      </c>
      <c r="C19" s="348" t="str">
        <f>HYPERLINK('Capability Exercises'!J5,"Capability Exercises")</f>
        <v>Capability Exercises</v>
      </c>
      <c r="D19" s="11"/>
      <c r="E19" s="44"/>
      <c r="F19" s="9"/>
      <c r="G19" s="31"/>
      <c r="H19" s="32"/>
      <c r="I19" s="35" t="s">
        <v>247</v>
      </c>
      <c r="J19" s="45"/>
      <c r="K19" s="43"/>
      <c r="L19" s="35" t="s">
        <v>65</v>
      </c>
      <c r="M19" s="43"/>
      <c r="N19" s="22"/>
      <c r="O19" s="21"/>
      <c r="P19" s="417" t="s">
        <v>137</v>
      </c>
      <c r="Q19" s="417"/>
      <c r="R19" s="417"/>
      <c r="S19" s="417"/>
      <c r="T19" s="417"/>
    </row>
    <row r="20" spans="1:20" ht="18" x14ac:dyDescent="0.25">
      <c r="A20" s="10"/>
      <c r="B20" s="7">
        <v>4</v>
      </c>
      <c r="C20" s="348" t="s">
        <v>355</v>
      </c>
      <c r="D20" s="11"/>
      <c r="E20" s="44"/>
      <c r="F20" s="9"/>
      <c r="G20" s="31"/>
      <c r="H20" s="32"/>
      <c r="I20" s="35"/>
      <c r="J20" s="45"/>
      <c r="K20" s="43"/>
      <c r="L20" s="35"/>
      <c r="M20" s="43"/>
      <c r="N20" s="22"/>
      <c r="O20" s="21"/>
      <c r="P20" s="417"/>
      <c r="Q20" s="417"/>
      <c r="R20" s="417"/>
      <c r="S20" s="417"/>
      <c r="T20" s="417"/>
    </row>
    <row r="21" spans="1:20" ht="18" x14ac:dyDescent="0.25">
      <c r="A21" s="6"/>
      <c r="B21" s="7">
        <v>5</v>
      </c>
      <c r="C21" s="348" t="s">
        <v>112</v>
      </c>
      <c r="D21" s="12"/>
      <c r="E21" s="9"/>
      <c r="F21" s="9"/>
      <c r="G21" s="47"/>
      <c r="H21" s="32"/>
      <c r="I21" s="22"/>
      <c r="J21" s="45"/>
      <c r="K21" s="43"/>
      <c r="L21" s="35"/>
      <c r="M21" s="43"/>
      <c r="N21" s="22"/>
      <c r="O21" s="21"/>
      <c r="P21" s="417"/>
      <c r="Q21" s="417"/>
      <c r="R21" s="417"/>
      <c r="S21" s="417"/>
      <c r="T21" s="417"/>
    </row>
    <row r="22" spans="1:20" ht="18" x14ac:dyDescent="0.25">
      <c r="A22" s="6"/>
      <c r="B22" s="7">
        <v>6</v>
      </c>
      <c r="C22" s="348" t="str">
        <f>HYPERLINK(Valuation!B5,"Valuation")</f>
        <v>Valuation</v>
      </c>
      <c r="D22" s="12"/>
      <c r="E22" s="9"/>
      <c r="F22" s="9"/>
      <c r="G22" s="47"/>
      <c r="H22" s="32"/>
      <c r="I22" s="22" t="s">
        <v>237</v>
      </c>
      <c r="J22" s="45"/>
      <c r="K22" s="48">
        <f>Decision_Tool!S29</f>
        <v>0</v>
      </c>
      <c r="L22" s="49" t="s">
        <v>14</v>
      </c>
      <c r="M22" s="48">
        <f>Decision_Tool!T29</f>
        <v>0</v>
      </c>
      <c r="N22" s="22"/>
      <c r="O22" s="21"/>
      <c r="P22" s="417"/>
      <c r="Q22" s="417"/>
      <c r="R22" s="417"/>
      <c r="S22" s="417"/>
      <c r="T22" s="417"/>
    </row>
    <row r="23" spans="1:20" ht="15.75" x14ac:dyDescent="0.25">
      <c r="A23" s="6"/>
      <c r="B23" s="7">
        <v>7</v>
      </c>
      <c r="C23" s="348" t="str">
        <f>HYPERLINK(Data!B5,"Data")</f>
        <v>Data</v>
      </c>
      <c r="D23" s="13"/>
      <c r="E23" s="9"/>
      <c r="F23" s="9"/>
      <c r="G23" s="50"/>
      <c r="H23" s="22"/>
      <c r="I23" s="22" t="s">
        <v>238</v>
      </c>
      <c r="J23" s="45"/>
      <c r="K23" s="48">
        <f>Decision_Tool!S30</f>
        <v>0</v>
      </c>
      <c r="L23" s="49" t="s">
        <v>64</v>
      </c>
      <c r="M23" s="48">
        <f>Decision_Tool!T30</f>
        <v>0</v>
      </c>
      <c r="N23" s="22"/>
      <c r="O23" s="21"/>
      <c r="P23" s="417"/>
      <c r="Q23" s="417"/>
      <c r="R23" s="417"/>
      <c r="S23" s="417"/>
      <c r="T23" s="417"/>
    </row>
    <row r="24" spans="1:20" ht="15.75" x14ac:dyDescent="0.25">
      <c r="A24" s="14"/>
      <c r="B24" s="15"/>
      <c r="C24" s="15"/>
      <c r="D24" s="13"/>
      <c r="E24" s="9"/>
      <c r="F24" s="9"/>
      <c r="G24" s="50"/>
      <c r="H24" s="22"/>
      <c r="I24" s="22" t="s">
        <v>239</v>
      </c>
      <c r="J24" s="45"/>
      <c r="K24" s="48">
        <f>Decision_Tool!S31</f>
        <v>0</v>
      </c>
      <c r="L24" s="49" t="s">
        <v>15</v>
      </c>
      <c r="M24" s="48">
        <f>Decision_Tool!T31</f>
        <v>0</v>
      </c>
      <c r="N24" s="22"/>
      <c r="O24" s="21"/>
      <c r="P24" s="417"/>
      <c r="Q24" s="417"/>
      <c r="R24" s="417"/>
      <c r="S24" s="417"/>
      <c r="T24" s="417"/>
    </row>
    <row r="25" spans="1:20" ht="18" x14ac:dyDescent="0.25">
      <c r="A25" s="6"/>
      <c r="B25" s="5" t="s">
        <v>4</v>
      </c>
      <c r="C25" s="13"/>
      <c r="D25" s="15"/>
      <c r="E25" s="9"/>
      <c r="F25" s="9"/>
      <c r="G25" s="51"/>
      <c r="H25" s="22"/>
      <c r="I25" s="22" t="s">
        <v>240</v>
      </c>
      <c r="J25" s="45"/>
      <c r="K25" s="48">
        <f>Decision_Tool!S32</f>
        <v>0</v>
      </c>
      <c r="L25" s="49" t="s">
        <v>16</v>
      </c>
      <c r="M25" s="48">
        <f>Decision_Tool!T32</f>
        <v>0</v>
      </c>
      <c r="N25" s="22"/>
      <c r="O25" s="21"/>
      <c r="P25" s="21"/>
    </row>
    <row r="26" spans="1:20" ht="15.75" x14ac:dyDescent="0.25">
      <c r="A26" s="6"/>
      <c r="B26" s="6"/>
      <c r="C26" s="15"/>
      <c r="D26" s="52"/>
      <c r="E26" s="9"/>
      <c r="F26" s="9"/>
      <c r="G26" s="51"/>
      <c r="H26" s="22"/>
      <c r="I26" s="22" t="s">
        <v>241</v>
      </c>
      <c r="J26" s="22"/>
      <c r="K26" s="48">
        <f>Decision_Tool!S33</f>
        <v>0</v>
      </c>
      <c r="L26" s="45"/>
      <c r="M26" s="48"/>
      <c r="N26" s="22"/>
      <c r="O26" s="21"/>
      <c r="P26" s="21"/>
    </row>
    <row r="27" spans="1:20" ht="15.75" x14ac:dyDescent="0.25">
      <c r="A27" s="6"/>
      <c r="B27" s="6"/>
      <c r="C27" s="52"/>
      <c r="D27" s="52"/>
      <c r="E27" s="9"/>
      <c r="F27" s="9"/>
      <c r="G27" s="51"/>
      <c r="H27" s="22"/>
      <c r="I27" s="22"/>
      <c r="J27" s="22"/>
      <c r="K27" s="43"/>
      <c r="L27" s="22"/>
      <c r="M27" s="45"/>
      <c r="N27" s="22"/>
      <c r="O27" s="21"/>
      <c r="P27" s="21"/>
    </row>
    <row r="28" spans="1:20" ht="15.75" x14ac:dyDescent="0.25">
      <c r="A28" s="6"/>
      <c r="B28" s="6"/>
      <c r="C28" s="52"/>
      <c r="D28" s="52"/>
      <c r="E28" s="9"/>
      <c r="F28" s="9"/>
      <c r="G28" s="51"/>
      <c r="H28" s="22"/>
      <c r="I28" s="22"/>
      <c r="J28" s="22"/>
      <c r="K28" s="22"/>
      <c r="L28" s="22"/>
      <c r="M28" s="45"/>
      <c r="N28" s="22"/>
      <c r="O28" s="21"/>
      <c r="P28" s="21"/>
    </row>
    <row r="29" spans="1:20" ht="15.75" x14ac:dyDescent="0.25">
      <c r="A29" s="6"/>
      <c r="B29" s="6"/>
      <c r="C29" s="52"/>
      <c r="D29" s="53"/>
      <c r="E29" s="1"/>
      <c r="F29" s="9"/>
      <c r="G29" s="51"/>
      <c r="H29" s="22"/>
      <c r="I29" s="54" t="s">
        <v>274</v>
      </c>
      <c r="J29" s="35"/>
      <c r="K29" s="35"/>
      <c r="L29" s="35" t="s">
        <v>252</v>
      </c>
      <c r="M29" s="22"/>
      <c r="N29" s="22"/>
      <c r="O29" s="21"/>
      <c r="P29" s="21"/>
    </row>
    <row r="30" spans="1:20" ht="15.75" x14ac:dyDescent="0.25">
      <c r="A30" s="6"/>
      <c r="B30" s="6"/>
      <c r="C30" s="53"/>
      <c r="D30" s="1"/>
      <c r="E30" s="2"/>
      <c r="F30" s="9"/>
      <c r="G30" s="51"/>
      <c r="H30" s="22"/>
      <c r="I30" s="55" t="s">
        <v>77</v>
      </c>
      <c r="J30" s="48">
        <f>Decision_Tool!R29</f>
        <v>0</v>
      </c>
      <c r="K30" s="56"/>
      <c r="L30" s="57" t="s">
        <v>248</v>
      </c>
      <c r="M30" s="58">
        <f>Decision_Tool!U29</f>
        <v>0</v>
      </c>
      <c r="N30" s="22"/>
      <c r="O30" s="21"/>
      <c r="P30" s="21"/>
    </row>
    <row r="31" spans="1:20" ht="15.75" x14ac:dyDescent="0.25">
      <c r="A31" s="6"/>
      <c r="B31" s="6"/>
      <c r="C31" s="1"/>
      <c r="D31" s="2"/>
      <c r="E31" s="2"/>
      <c r="F31" s="9"/>
      <c r="G31" s="51"/>
      <c r="H31" s="22"/>
      <c r="I31" s="55" t="s">
        <v>74</v>
      </c>
      <c r="J31" s="48">
        <f>Decision_Tool!R30</f>
        <v>0</v>
      </c>
      <c r="K31" s="56"/>
      <c r="L31" s="59" t="s">
        <v>249</v>
      </c>
      <c r="M31" s="60">
        <f>Decision_Tool!U30</f>
        <v>0</v>
      </c>
      <c r="N31" s="22"/>
      <c r="O31" s="21"/>
      <c r="P31" s="21"/>
    </row>
    <row r="32" spans="1:20" ht="15.75" x14ac:dyDescent="0.25">
      <c r="A32" s="6"/>
      <c r="C32" s="2"/>
      <c r="D32" s="2"/>
      <c r="E32" s="2"/>
      <c r="F32" s="9"/>
      <c r="G32" s="51"/>
      <c r="H32" s="22"/>
      <c r="I32" s="55" t="s">
        <v>75</v>
      </c>
      <c r="J32" s="48">
        <f>Decision_Tool!R31</f>
        <v>0</v>
      </c>
      <c r="K32" s="56"/>
      <c r="L32" s="61" t="s">
        <v>250</v>
      </c>
      <c r="M32" s="62">
        <f>Decision_Tool!U31</f>
        <v>0</v>
      </c>
      <c r="N32" s="22"/>
      <c r="O32" s="21"/>
      <c r="P32" s="21"/>
    </row>
    <row r="33" spans="1:20" ht="15.75" x14ac:dyDescent="0.25">
      <c r="A33" s="6"/>
      <c r="B33" s="9"/>
      <c r="C33" s="2"/>
      <c r="D33" s="2"/>
      <c r="E33" s="9"/>
      <c r="F33" s="9"/>
      <c r="G33" s="51"/>
      <c r="H33" s="22"/>
      <c r="I33" s="55" t="s">
        <v>76</v>
      </c>
      <c r="J33" s="48">
        <f>Decision_Tool!R32</f>
        <v>0</v>
      </c>
      <c r="K33" s="56"/>
      <c r="L33" s="63"/>
      <c r="M33" s="63"/>
      <c r="N33" s="22"/>
      <c r="O33" s="21"/>
      <c r="P33" s="21"/>
    </row>
    <row r="34" spans="1:20" ht="15.75" x14ac:dyDescent="0.25">
      <c r="A34" s="6"/>
      <c r="B34" s="15"/>
      <c r="C34" s="64"/>
      <c r="D34" s="64"/>
      <c r="E34" s="15"/>
      <c r="F34" s="9"/>
      <c r="G34" s="51"/>
      <c r="H34" s="22"/>
      <c r="I34" s="22"/>
      <c r="J34" s="22"/>
      <c r="K34" s="22"/>
      <c r="L34" s="63"/>
      <c r="M34" s="63"/>
      <c r="N34" s="22"/>
      <c r="O34" s="21"/>
      <c r="P34" s="21"/>
    </row>
    <row r="35" spans="1:20" ht="15.75" x14ac:dyDescent="0.25">
      <c r="A35" s="6"/>
      <c r="B35" s="15"/>
      <c r="C35" s="15"/>
      <c r="D35" s="15"/>
      <c r="E35" s="15"/>
      <c r="F35" s="9"/>
      <c r="G35" s="51"/>
      <c r="H35" s="22"/>
      <c r="I35" s="35" t="s">
        <v>96</v>
      </c>
      <c r="J35" s="65">
        <f>'Capability Exercises'!K11</f>
        <v>17</v>
      </c>
      <c r="K35" s="22"/>
      <c r="L35" s="22"/>
      <c r="M35" s="22"/>
      <c r="N35" s="22"/>
      <c r="O35" s="21"/>
      <c r="P35" s="21"/>
    </row>
    <row r="36" spans="1:20" ht="15.75" x14ac:dyDescent="0.25">
      <c r="A36" s="9"/>
      <c r="B36" s="15"/>
      <c r="C36" s="15"/>
      <c r="D36" s="15"/>
      <c r="E36" s="9"/>
      <c r="F36" s="9"/>
      <c r="G36" s="51"/>
      <c r="H36" s="22"/>
      <c r="I36" s="22"/>
      <c r="J36" s="22"/>
      <c r="K36" s="22"/>
      <c r="L36" s="22"/>
      <c r="M36" s="22"/>
      <c r="N36" s="22"/>
      <c r="O36" s="21"/>
      <c r="P36" s="21"/>
    </row>
    <row r="37" spans="1:20" ht="15.75" x14ac:dyDescent="0.25">
      <c r="A37" s="64"/>
      <c r="B37" s="6"/>
      <c r="C37" s="64"/>
      <c r="D37" s="64"/>
      <c r="E37" s="9"/>
      <c r="F37" s="9"/>
      <c r="G37" s="51"/>
      <c r="H37" s="22"/>
      <c r="I37" s="35" t="s">
        <v>97</v>
      </c>
      <c r="J37" s="48">
        <f>'Capability Exercises'!K13</f>
        <v>13.9</v>
      </c>
      <c r="K37" s="22"/>
      <c r="L37" s="22"/>
      <c r="M37" s="22"/>
      <c r="N37" s="22"/>
      <c r="O37" s="21"/>
      <c r="P37" s="21"/>
    </row>
    <row r="38" spans="1:20" ht="15.75" x14ac:dyDescent="0.25">
      <c r="A38" s="6"/>
      <c r="B38" s="64"/>
      <c r="C38" s="9"/>
      <c r="D38" s="9"/>
      <c r="E38" s="15"/>
      <c r="F38" s="9"/>
      <c r="G38" s="51"/>
      <c r="H38" s="22"/>
      <c r="I38" s="22"/>
      <c r="J38" s="22"/>
      <c r="K38" s="22"/>
      <c r="L38" s="22"/>
      <c r="M38" s="22"/>
      <c r="N38" s="22"/>
      <c r="O38" s="21"/>
      <c r="P38" s="66"/>
    </row>
    <row r="39" spans="1:20" ht="15.75" x14ac:dyDescent="0.25">
      <c r="A39" s="6"/>
      <c r="B39" s="15"/>
      <c r="C39" s="15"/>
      <c r="D39" s="15"/>
      <c r="E39" s="15"/>
      <c r="F39" s="9"/>
      <c r="G39" s="51"/>
      <c r="H39" s="22"/>
      <c r="I39" s="35" t="s">
        <v>67</v>
      </c>
      <c r="J39" s="22"/>
      <c r="K39" s="22"/>
      <c r="L39" s="67" t="s">
        <v>58</v>
      </c>
      <c r="M39" s="67" t="s">
        <v>59</v>
      </c>
      <c r="N39" s="22"/>
      <c r="O39" s="21"/>
      <c r="P39" s="21"/>
    </row>
    <row r="40" spans="1:20" ht="18" x14ac:dyDescent="0.25">
      <c r="A40" s="6"/>
      <c r="B40" s="15"/>
      <c r="C40" s="15"/>
      <c r="D40" s="15"/>
      <c r="E40" s="15"/>
      <c r="F40" s="15"/>
      <c r="G40" s="68"/>
      <c r="H40" s="22"/>
      <c r="I40" s="35"/>
      <c r="J40" s="22"/>
      <c r="K40" s="22"/>
      <c r="L40" s="69">
        <f>'Capability Exercises'!K22</f>
        <v>0.76470588235294112</v>
      </c>
      <c r="M40" s="70">
        <f>'Capability Exercises'!K23</f>
        <v>0.23529411764705882</v>
      </c>
      <c r="N40" s="22"/>
      <c r="O40" s="21"/>
      <c r="P40" s="66"/>
    </row>
    <row r="41" spans="1:20" ht="18" x14ac:dyDescent="0.25">
      <c r="A41" s="6"/>
      <c r="B41" s="6"/>
      <c r="C41" s="15"/>
      <c r="D41" s="15"/>
      <c r="E41" s="15"/>
      <c r="F41" s="15"/>
      <c r="G41" s="68"/>
      <c r="H41" s="22"/>
      <c r="I41" s="35" t="s">
        <v>275</v>
      </c>
      <c r="J41" s="35"/>
      <c r="K41" s="35"/>
      <c r="L41" s="22"/>
      <c r="M41" s="22"/>
      <c r="N41" s="22"/>
      <c r="O41" s="21"/>
      <c r="P41" s="21"/>
    </row>
    <row r="42" spans="1:20" ht="18" x14ac:dyDescent="0.25">
      <c r="A42" s="6"/>
      <c r="B42" s="4"/>
      <c r="C42" s="15"/>
      <c r="D42" s="15"/>
      <c r="E42" s="15"/>
      <c r="F42" s="15"/>
      <c r="G42" s="68"/>
      <c r="H42" s="22"/>
      <c r="I42" s="55" t="s">
        <v>77</v>
      </c>
      <c r="J42" s="48">
        <f>'Capability Exercises'!K25</f>
        <v>3</v>
      </c>
      <c r="K42" s="56"/>
      <c r="L42" s="22"/>
      <c r="M42" s="22"/>
      <c r="N42" s="22"/>
      <c r="O42" s="21"/>
      <c r="P42" s="21"/>
    </row>
    <row r="43" spans="1:20" ht="18" x14ac:dyDescent="0.25">
      <c r="A43" s="6"/>
      <c r="B43" s="6"/>
      <c r="C43" s="15"/>
      <c r="D43" s="15"/>
      <c r="E43" s="15"/>
      <c r="F43" s="15"/>
      <c r="G43" s="68"/>
      <c r="H43" s="22"/>
      <c r="I43" s="55" t="s">
        <v>74</v>
      </c>
      <c r="J43" s="48">
        <f>'Capability Exercises'!K26</f>
        <v>5</v>
      </c>
      <c r="K43" s="56"/>
      <c r="L43" s="22"/>
      <c r="M43" s="71"/>
      <c r="N43" s="22"/>
      <c r="O43" s="21"/>
      <c r="P43" s="417" t="s">
        <v>136</v>
      </c>
      <c r="Q43" s="417"/>
      <c r="R43" s="417"/>
      <c r="S43" s="417"/>
      <c r="T43" s="417"/>
    </row>
    <row r="44" spans="1:20" ht="18" x14ac:dyDescent="0.25">
      <c r="A44" s="6"/>
      <c r="B44" s="6"/>
      <c r="C44" s="15"/>
      <c r="D44" s="15"/>
      <c r="E44" s="15"/>
      <c r="F44" s="15"/>
      <c r="G44" s="68"/>
      <c r="H44" s="22"/>
      <c r="I44" s="55" t="s">
        <v>75</v>
      </c>
      <c r="J44" s="48">
        <f>'Capability Exercises'!K27</f>
        <v>6</v>
      </c>
      <c r="K44" s="56"/>
      <c r="L44" s="22"/>
      <c r="M44" s="22"/>
      <c r="N44" s="22"/>
      <c r="O44" s="21"/>
      <c r="P44" s="417"/>
      <c r="Q44" s="417"/>
      <c r="R44" s="417"/>
      <c r="S44" s="417"/>
      <c r="T44" s="417"/>
    </row>
    <row r="45" spans="1:20" ht="18" x14ac:dyDescent="0.25">
      <c r="A45" s="6"/>
      <c r="B45" s="16" t="str">
        <f>CONCATENATE("Document Version ",C71)</f>
        <v>Document Version 1.9</v>
      </c>
      <c r="C45" s="15"/>
      <c r="D45" s="15"/>
      <c r="E45" s="15"/>
      <c r="F45" s="15"/>
      <c r="G45" s="68"/>
      <c r="H45" s="22"/>
      <c r="I45" s="55" t="s">
        <v>76</v>
      </c>
      <c r="J45" s="48">
        <f>'Capability Exercises'!K28</f>
        <v>3</v>
      </c>
      <c r="K45" s="56"/>
      <c r="L45" s="22"/>
      <c r="M45" s="22"/>
      <c r="N45" s="22"/>
      <c r="O45" s="21"/>
      <c r="P45" s="417"/>
      <c r="Q45" s="417"/>
      <c r="R45" s="417"/>
      <c r="S45" s="417"/>
      <c r="T45" s="417"/>
    </row>
    <row r="46" spans="1:20" ht="20.25" x14ac:dyDescent="0.3">
      <c r="A46" s="6"/>
      <c r="B46" s="6"/>
      <c r="C46" s="15"/>
      <c r="D46" s="15"/>
      <c r="E46" s="72"/>
      <c r="F46" s="68"/>
      <c r="G46" s="68"/>
      <c r="H46" s="22"/>
      <c r="I46" s="22"/>
      <c r="J46" s="22"/>
      <c r="K46" s="22"/>
      <c r="L46" s="22"/>
      <c r="M46" s="22"/>
      <c r="N46" s="22"/>
      <c r="O46" s="21"/>
      <c r="P46" s="417"/>
      <c r="Q46" s="417"/>
      <c r="R46" s="417"/>
      <c r="S46" s="417"/>
      <c r="T46" s="417"/>
    </row>
    <row r="47" spans="1:20" ht="18" x14ac:dyDescent="0.25">
      <c r="A47" s="6"/>
      <c r="B47" s="6"/>
      <c r="C47" s="15"/>
      <c r="D47" s="15"/>
      <c r="E47" s="15"/>
      <c r="F47" s="15"/>
      <c r="G47" s="68"/>
      <c r="H47" s="22"/>
      <c r="I47" s="35" t="s">
        <v>107</v>
      </c>
      <c r="J47" s="22"/>
      <c r="K47" s="22"/>
      <c r="L47" s="374">
        <f>'Capability Exercises'!K35</f>
        <v>0.63235294117647056</v>
      </c>
      <c r="M47" s="73"/>
      <c r="N47" s="22"/>
      <c r="O47" s="9"/>
      <c r="P47" s="27"/>
    </row>
    <row r="48" spans="1:20" ht="18" x14ac:dyDescent="0.25">
      <c r="A48" s="6"/>
      <c r="B48" s="6"/>
      <c r="C48" s="15"/>
      <c r="D48" s="15"/>
      <c r="E48" s="15"/>
      <c r="F48" s="15"/>
      <c r="G48" s="68"/>
      <c r="H48" s="22"/>
      <c r="I48" s="22"/>
      <c r="J48" s="22"/>
      <c r="K48" s="22"/>
      <c r="L48" s="22"/>
      <c r="M48" s="22"/>
      <c r="N48" s="22"/>
      <c r="O48" s="9"/>
      <c r="P48" s="21"/>
    </row>
    <row r="49" spans="1:16" ht="18" x14ac:dyDescent="0.25">
      <c r="A49" s="6"/>
      <c r="B49" s="6"/>
      <c r="C49" s="15"/>
      <c r="D49" s="15"/>
      <c r="E49" s="15"/>
      <c r="F49" s="15"/>
      <c r="G49" s="68"/>
      <c r="H49" s="22"/>
      <c r="I49" s="35" t="s">
        <v>123</v>
      </c>
      <c r="J49" s="22"/>
      <c r="K49" s="22"/>
      <c r="L49" s="375">
        <f>'Capability Exercises'!X26</f>
        <v>107913.6690647482</v>
      </c>
      <c r="M49" s="74"/>
      <c r="N49" s="22"/>
      <c r="O49" s="9"/>
      <c r="P49" s="27"/>
    </row>
    <row r="50" spans="1:16" ht="18" x14ac:dyDescent="0.25">
      <c r="A50" s="6"/>
      <c r="B50" s="6"/>
      <c r="C50" s="15"/>
      <c r="D50" s="15"/>
      <c r="E50" s="15"/>
      <c r="F50" s="15"/>
      <c r="G50" s="68"/>
      <c r="H50" s="22"/>
      <c r="I50" s="22"/>
      <c r="J50" s="22"/>
      <c r="K50" s="22"/>
      <c r="L50" s="22"/>
      <c r="M50" s="22"/>
      <c r="N50" s="22"/>
      <c r="O50" s="9"/>
      <c r="P50" s="21"/>
    </row>
    <row r="51" spans="1:16" ht="18" x14ac:dyDescent="0.25">
      <c r="A51" s="6"/>
      <c r="B51" s="6"/>
      <c r="C51" s="15"/>
      <c r="D51" s="15"/>
      <c r="E51" s="15"/>
      <c r="F51" s="15"/>
      <c r="G51" s="68"/>
      <c r="H51" s="22"/>
      <c r="I51" s="43" t="s">
        <v>124</v>
      </c>
      <c r="J51" s="22"/>
      <c r="K51" s="22"/>
      <c r="L51" s="375">
        <f>'Capability Exercises'!X29</f>
        <v>2780000</v>
      </c>
      <c r="M51" s="74"/>
      <c r="N51" s="22"/>
      <c r="O51" s="9"/>
      <c r="P51" s="21"/>
    </row>
    <row r="52" spans="1:16" ht="18" x14ac:dyDescent="0.25">
      <c r="A52" s="6"/>
      <c r="B52" s="6"/>
      <c r="C52" s="15"/>
      <c r="D52" s="15"/>
      <c r="E52" s="15"/>
      <c r="F52" s="15"/>
      <c r="G52" s="68"/>
      <c r="H52" s="22"/>
      <c r="I52" s="75" t="s">
        <v>133</v>
      </c>
      <c r="J52" s="22"/>
      <c r="K52" s="22"/>
      <c r="L52" s="22"/>
      <c r="M52" s="22"/>
      <c r="N52" s="22"/>
      <c r="O52" s="9"/>
      <c r="P52" s="21"/>
    </row>
    <row r="53" spans="1:16" ht="18" x14ac:dyDescent="0.25">
      <c r="A53" s="6"/>
      <c r="D53" s="15"/>
      <c r="E53" s="15"/>
      <c r="F53" s="15"/>
      <c r="G53" s="68"/>
      <c r="H53" s="22"/>
      <c r="I53" s="22"/>
      <c r="J53" s="22"/>
      <c r="K53" s="22"/>
      <c r="L53" s="22"/>
      <c r="M53" s="22"/>
      <c r="N53" s="22"/>
      <c r="O53" s="9"/>
      <c r="P53" s="21"/>
    </row>
    <row r="54" spans="1:16" ht="18" x14ac:dyDescent="0.25">
      <c r="A54" s="6"/>
      <c r="B54" s="6"/>
      <c r="C54" s="15"/>
      <c r="D54" s="15"/>
      <c r="E54" s="15"/>
      <c r="F54" s="15"/>
      <c r="G54" s="68"/>
      <c r="H54" s="68"/>
      <c r="I54" s="68"/>
      <c r="J54" s="68"/>
      <c r="K54" s="68"/>
      <c r="L54" s="68"/>
      <c r="M54" s="68"/>
      <c r="N54" s="68"/>
      <c r="O54" s="9"/>
      <c r="P54" s="21"/>
    </row>
    <row r="55" spans="1:16" ht="20.25" hidden="1" x14ac:dyDescent="0.3">
      <c r="A55" s="6"/>
      <c r="B55" s="76" t="s">
        <v>20</v>
      </c>
      <c r="D55" s="72"/>
      <c r="E55" s="77"/>
      <c r="F55" s="68"/>
      <c r="G55" s="68"/>
      <c r="H55" s="9"/>
      <c r="I55" s="9"/>
      <c r="J55" s="9"/>
      <c r="K55" s="9"/>
      <c r="L55" s="9"/>
      <c r="M55" s="9"/>
      <c r="N55" s="9"/>
      <c r="O55" s="9"/>
      <c r="P55" s="21"/>
    </row>
    <row r="56" spans="1:16" ht="18" hidden="1" x14ac:dyDescent="0.25">
      <c r="A56" s="6"/>
      <c r="B56" s="6"/>
      <c r="C56" s="78"/>
      <c r="D56" s="78"/>
      <c r="E56" s="15"/>
      <c r="F56" s="15"/>
      <c r="G56" s="68"/>
      <c r="H56" s="9"/>
      <c r="I56" s="15"/>
      <c r="J56" s="15"/>
      <c r="K56" s="15"/>
      <c r="L56" s="15"/>
      <c r="M56" s="15"/>
      <c r="N56" s="9"/>
      <c r="O56" s="21"/>
      <c r="P56" s="21"/>
    </row>
    <row r="57" spans="1:16" ht="24" hidden="1" x14ac:dyDescent="0.25">
      <c r="A57" s="6"/>
      <c r="B57" s="6"/>
      <c r="C57" s="79" t="s">
        <v>9</v>
      </c>
      <c r="D57" s="79" t="s">
        <v>8</v>
      </c>
      <c r="E57" s="80" t="s">
        <v>3</v>
      </c>
      <c r="F57" s="79" t="s">
        <v>22</v>
      </c>
      <c r="G57" s="68"/>
      <c r="H57" s="9"/>
      <c r="I57" s="15"/>
      <c r="J57" s="15"/>
      <c r="K57" s="15"/>
      <c r="L57" s="15"/>
      <c r="M57" s="15"/>
      <c r="N57" s="9"/>
      <c r="O57" s="21"/>
      <c r="P57" s="21"/>
    </row>
    <row r="58" spans="1:16" ht="24" hidden="1" x14ac:dyDescent="0.25">
      <c r="A58" s="6"/>
      <c r="B58" s="6"/>
      <c r="C58" s="81">
        <v>1</v>
      </c>
      <c r="D58" s="82">
        <v>44105</v>
      </c>
      <c r="E58" s="83" t="s">
        <v>122</v>
      </c>
      <c r="F58" s="84" t="s">
        <v>106</v>
      </c>
      <c r="G58" s="51"/>
      <c r="H58" s="9"/>
      <c r="I58" s="15"/>
      <c r="J58" s="15"/>
      <c r="K58" s="15"/>
      <c r="L58" s="15"/>
      <c r="M58" s="15"/>
      <c r="N58" s="9"/>
      <c r="O58" s="21"/>
      <c r="P58" s="21"/>
    </row>
    <row r="59" spans="1:16" ht="36" hidden="1" x14ac:dyDescent="0.25">
      <c r="A59" s="6"/>
      <c r="B59" s="6"/>
      <c r="C59" s="81">
        <v>1</v>
      </c>
      <c r="D59" s="82">
        <v>44106</v>
      </c>
      <c r="E59" s="83" t="s">
        <v>138</v>
      </c>
      <c r="F59" s="84" t="s">
        <v>106</v>
      </c>
      <c r="G59" s="51"/>
      <c r="H59" s="9"/>
      <c r="I59" s="15"/>
      <c r="J59" s="15"/>
      <c r="K59" s="15"/>
      <c r="L59" s="15"/>
      <c r="M59" s="15"/>
      <c r="N59" s="9"/>
      <c r="O59" s="21"/>
      <c r="P59" s="21"/>
    </row>
    <row r="60" spans="1:16" ht="48" hidden="1" x14ac:dyDescent="0.25">
      <c r="A60" s="6"/>
      <c r="B60" s="6"/>
      <c r="C60" s="81">
        <v>1.1000000000000001</v>
      </c>
      <c r="D60" s="82">
        <v>44113</v>
      </c>
      <c r="E60" s="83" t="s">
        <v>146</v>
      </c>
      <c r="F60" s="84" t="s">
        <v>106</v>
      </c>
      <c r="G60" s="51"/>
      <c r="H60" s="9"/>
      <c r="I60" s="15"/>
      <c r="J60" s="15"/>
      <c r="K60" s="15"/>
      <c r="L60" s="15"/>
      <c r="M60" s="9"/>
      <c r="N60" s="9"/>
      <c r="O60" s="21"/>
      <c r="P60" s="21"/>
    </row>
    <row r="61" spans="1:16" ht="60" hidden="1" x14ac:dyDescent="0.25">
      <c r="A61" s="6"/>
      <c r="B61" s="6"/>
      <c r="C61" s="81">
        <v>1.2</v>
      </c>
      <c r="D61" s="82">
        <v>44116</v>
      </c>
      <c r="E61" s="83" t="s">
        <v>212</v>
      </c>
      <c r="F61" s="84" t="s">
        <v>215</v>
      </c>
      <c r="G61" s="51"/>
      <c r="H61" s="9"/>
      <c r="I61" s="9"/>
      <c r="J61" s="9"/>
      <c r="K61" s="9"/>
      <c r="L61" s="9"/>
      <c r="M61" s="9"/>
      <c r="N61" s="9"/>
      <c r="O61" s="21"/>
      <c r="P61" s="21"/>
    </row>
    <row r="62" spans="1:16" ht="48" hidden="1" x14ac:dyDescent="0.25">
      <c r="A62" s="6"/>
      <c r="B62" s="6"/>
      <c r="C62" s="81">
        <v>1.2</v>
      </c>
      <c r="D62" s="82">
        <v>44122</v>
      </c>
      <c r="E62" s="83" t="s">
        <v>216</v>
      </c>
      <c r="F62" s="84" t="s">
        <v>217</v>
      </c>
      <c r="G62" s="51"/>
      <c r="H62" s="9"/>
      <c r="I62" s="9"/>
      <c r="J62" s="9"/>
      <c r="K62" s="9"/>
      <c r="L62" s="9"/>
      <c r="M62" s="9"/>
      <c r="N62" s="9"/>
      <c r="O62" s="21"/>
      <c r="P62" s="21"/>
    </row>
    <row r="63" spans="1:16" ht="25.5" hidden="1" x14ac:dyDescent="0.25">
      <c r="A63" s="6"/>
      <c r="B63" s="6"/>
      <c r="C63" s="81">
        <v>1.3</v>
      </c>
      <c r="D63" s="82">
        <v>44137</v>
      </c>
      <c r="E63" s="83" t="s">
        <v>279</v>
      </c>
      <c r="F63" s="84" t="s">
        <v>224</v>
      </c>
      <c r="G63" s="51"/>
      <c r="H63" s="9"/>
      <c r="I63" s="9"/>
      <c r="J63" s="9"/>
      <c r="K63" s="9"/>
      <c r="L63" s="9"/>
      <c r="M63" s="9"/>
      <c r="N63" s="9"/>
      <c r="O63" s="21"/>
      <c r="P63" s="21"/>
    </row>
    <row r="64" spans="1:16" ht="48" hidden="1" x14ac:dyDescent="0.25">
      <c r="A64" s="6"/>
      <c r="B64" s="6"/>
      <c r="C64" s="81">
        <v>1.3</v>
      </c>
      <c r="D64" s="82">
        <v>44141</v>
      </c>
      <c r="E64" s="85" t="s">
        <v>242</v>
      </c>
      <c r="F64" s="84" t="s">
        <v>228</v>
      </c>
      <c r="G64" s="51"/>
      <c r="H64" s="9"/>
      <c r="I64" s="9"/>
      <c r="J64" s="9"/>
      <c r="K64" s="9"/>
      <c r="L64" s="9"/>
      <c r="M64" s="9"/>
      <c r="N64" s="9"/>
      <c r="O64" s="21"/>
      <c r="P64" s="21"/>
    </row>
    <row r="65" spans="1:16" ht="60" hidden="1" x14ac:dyDescent="0.25">
      <c r="A65" s="6"/>
      <c r="B65" s="6"/>
      <c r="C65" s="81">
        <v>1.3</v>
      </c>
      <c r="D65" s="82">
        <v>44146</v>
      </c>
      <c r="E65" s="85" t="s">
        <v>266</v>
      </c>
      <c r="F65" s="84" t="s">
        <v>228</v>
      </c>
      <c r="G65" s="51"/>
      <c r="H65" s="9"/>
      <c r="I65" s="9"/>
      <c r="J65" s="9"/>
      <c r="K65" s="9"/>
      <c r="L65" s="9"/>
      <c r="M65" s="9"/>
      <c r="N65" s="9"/>
      <c r="O65" s="21"/>
      <c r="P65" s="21"/>
    </row>
    <row r="66" spans="1:16" ht="48" hidden="1" x14ac:dyDescent="0.25">
      <c r="A66" s="6"/>
      <c r="B66" s="6"/>
      <c r="C66" s="81">
        <v>1.4</v>
      </c>
      <c r="D66" s="82">
        <v>44164</v>
      </c>
      <c r="E66" s="85" t="s">
        <v>268</v>
      </c>
      <c r="F66" s="84" t="s">
        <v>224</v>
      </c>
      <c r="G66" s="51"/>
      <c r="H66" s="9"/>
      <c r="I66" s="9"/>
      <c r="J66" s="9"/>
      <c r="K66" s="9"/>
      <c r="L66" s="9"/>
      <c r="M66" s="9"/>
      <c r="N66" s="9"/>
      <c r="O66" s="21"/>
      <c r="P66" s="21"/>
    </row>
    <row r="67" spans="1:16" ht="84" hidden="1" x14ac:dyDescent="0.25">
      <c r="A67" s="6"/>
      <c r="B67" s="6"/>
      <c r="C67" s="81">
        <v>1.5</v>
      </c>
      <c r="D67" s="82">
        <v>44167</v>
      </c>
      <c r="E67" s="85" t="s">
        <v>269</v>
      </c>
      <c r="F67" s="84" t="s">
        <v>224</v>
      </c>
      <c r="G67" s="51"/>
      <c r="H67" s="9"/>
      <c r="I67" s="9"/>
      <c r="J67" s="9"/>
      <c r="K67" s="9"/>
      <c r="L67" s="9"/>
      <c r="M67" s="9"/>
      <c r="N67" s="9"/>
      <c r="O67" s="21"/>
      <c r="P67" s="21"/>
    </row>
    <row r="68" spans="1:16" ht="48" hidden="1" x14ac:dyDescent="0.25">
      <c r="A68" s="6"/>
      <c r="C68" s="81">
        <v>1.6</v>
      </c>
      <c r="D68" s="82">
        <v>44259</v>
      </c>
      <c r="E68" s="85" t="s">
        <v>277</v>
      </c>
      <c r="F68" s="84" t="s">
        <v>224</v>
      </c>
      <c r="G68" s="51"/>
      <c r="H68" s="9"/>
      <c r="I68" s="9"/>
      <c r="J68" s="9"/>
      <c r="K68" s="9"/>
      <c r="L68" s="9"/>
      <c r="M68" s="9"/>
      <c r="N68" s="9"/>
      <c r="O68" s="21"/>
      <c r="P68" s="21"/>
    </row>
    <row r="69" spans="1:16" ht="108" hidden="1" x14ac:dyDescent="0.25">
      <c r="A69" s="6"/>
      <c r="C69" s="81">
        <v>1.7</v>
      </c>
      <c r="D69" s="82">
        <v>44265</v>
      </c>
      <c r="E69" s="85" t="s">
        <v>306</v>
      </c>
      <c r="F69" s="84" t="s">
        <v>224</v>
      </c>
      <c r="G69" s="51"/>
      <c r="H69" s="9"/>
      <c r="I69" s="9"/>
      <c r="J69" s="9"/>
      <c r="K69" s="9"/>
      <c r="L69" s="9"/>
      <c r="M69" s="9"/>
      <c r="N69" s="9"/>
      <c r="O69" s="21"/>
      <c r="P69" s="21"/>
    </row>
    <row r="70" spans="1:16" ht="36" hidden="1" x14ac:dyDescent="0.25">
      <c r="A70" s="6"/>
      <c r="C70" s="81">
        <v>1.8</v>
      </c>
      <c r="D70" s="82">
        <v>44404</v>
      </c>
      <c r="E70" s="85" t="s">
        <v>375</v>
      </c>
      <c r="F70" s="84" t="s">
        <v>224</v>
      </c>
      <c r="G70" s="51"/>
      <c r="H70" s="9"/>
      <c r="I70" s="9"/>
      <c r="J70" s="9"/>
      <c r="K70" s="9"/>
      <c r="L70" s="9"/>
      <c r="M70" s="9"/>
      <c r="N70" s="9"/>
      <c r="O70" s="21"/>
      <c r="P70" s="21"/>
    </row>
    <row r="71" spans="1:16" ht="15.75" hidden="1" x14ac:dyDescent="0.25">
      <c r="A71" s="6"/>
      <c r="C71" s="81">
        <v>1.9</v>
      </c>
      <c r="D71" s="82">
        <v>44517</v>
      </c>
      <c r="E71" s="85" t="s">
        <v>377</v>
      </c>
      <c r="F71" s="84" t="s">
        <v>224</v>
      </c>
      <c r="G71" s="51"/>
      <c r="H71" s="9"/>
      <c r="I71" s="9"/>
      <c r="J71" s="9"/>
      <c r="K71" s="9"/>
      <c r="L71" s="9"/>
      <c r="M71" s="9"/>
      <c r="N71" s="9"/>
      <c r="O71" s="21"/>
      <c r="P71" s="21"/>
    </row>
    <row r="72" spans="1:16" ht="15.75" x14ac:dyDescent="0.25">
      <c r="A72" s="6"/>
      <c r="C72" s="412"/>
      <c r="D72" s="413"/>
      <c r="E72" s="414"/>
      <c r="F72" s="415"/>
      <c r="G72" s="51"/>
      <c r="H72" s="9"/>
      <c r="I72" s="9"/>
      <c r="J72" s="9"/>
      <c r="K72" s="9"/>
      <c r="L72" s="9"/>
      <c r="M72" s="9"/>
      <c r="N72" s="9"/>
      <c r="O72" s="21"/>
      <c r="P72" s="21"/>
    </row>
    <row r="73" spans="1:16" x14ac:dyDescent="0.2">
      <c r="B73" s="64" t="s">
        <v>376</v>
      </c>
    </row>
  </sheetData>
  <sheetProtection sheet="1" objects="1" scenarios="1"/>
  <mergeCells count="2">
    <mergeCell ref="P19:T24"/>
    <mergeCell ref="P43:T46"/>
  </mergeCells>
  <dataValidations count="2">
    <dataValidation allowBlank="1" showInputMessage="1" showErrorMessage="1" promptTitle="Enter date of your last update" prompt="_x000a_This is meant to be the date of last update. This feeds to other tabs.  Update each time you use.  If needed, save earlier versions as a separate file." sqref="I4" xr:uid="{EEE67DC4-7679-4D1D-B220-4D692710388D}"/>
    <dataValidation allowBlank="1" showInputMessage="1" showErrorMessage="1" promptTitle="Enter your Business Name" prompt="Enter Busines Name or Division here and this feeds to other tabs in the workbook." sqref="I3" xr:uid="{E5A3BE12-66C5-42AC-9D89-3F17BFA4C071}"/>
  </dataValidations>
  <hyperlinks>
    <hyperlink ref="C17" location="Dashboard!A1" display="Dashboard" xr:uid="{040F8FA8-509F-498C-9D5D-6D2A02A83A2A}"/>
    <hyperlink ref="C19" location="Exercises!A1" display="Exercises" xr:uid="{4B719264-0030-4980-9BA0-25524E7A8014}"/>
    <hyperlink ref="C21" location="Assets!A1" display="Assets" xr:uid="{9927929C-CF95-4B72-AF77-8029B4B0DF00}"/>
    <hyperlink ref="C23" location="Data!A1" display="Data" xr:uid="{13D55385-230E-42A6-8A6B-2A668C3D88FB}"/>
    <hyperlink ref="C22" location="Valuation!A1" display="Valuation" xr:uid="{0A5134B7-44A9-43DB-A869-9FBBA47FEE9A}"/>
    <hyperlink ref="C18" location="Decision_Tool!A1" display="Decision Tool" xr:uid="{F5F9D0E8-E437-449D-9144-4F76F119E990}"/>
    <hyperlink ref="C20" location="'Capability Matrix'!Print_Area" display="Capability Matrix Scorecard" xr:uid="{A6B56AB7-FFC3-4C93-9403-2AA22159B760}"/>
  </hyperlinks>
  <pageMargins left="0.70866141732283472" right="0.35433070866141736" top="0.55118110236220474" bottom="0.51181102362204722" header="0.31496062992125984" footer="0.31496062992125984"/>
  <pageSetup paperSize="9" scale="50" orientation="landscape" r:id="rId1"/>
  <headerFooter>
    <oddFooter>&amp;L&amp;8&amp;K02-020&amp;A / &amp;F&amp;C&amp;8&amp;K02-020Protected by Copyright ©ONE EARTH.  All Rights Reserved.
&amp;R&amp;8&amp;K02-020&amp;P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1"/>
    <pageSetUpPr fitToPage="1"/>
  </sheetPr>
  <dimension ref="B1:AE282"/>
  <sheetViews>
    <sheetView showGridLines="0" zoomScale="70" zoomScaleNormal="70" workbookViewId="0">
      <selection activeCell="B6" sqref="B6"/>
    </sheetView>
  </sheetViews>
  <sheetFormatPr defaultColWidth="9.125" defaultRowHeight="12" x14ac:dyDescent="0.2"/>
  <cols>
    <col min="1" max="1" width="2.25" style="91" customWidth="1"/>
    <col min="2" max="2" width="5.5" style="152" customWidth="1"/>
    <col min="3" max="3" width="25.625" style="152" customWidth="1"/>
    <col min="4" max="4" width="41.375" style="146" customWidth="1"/>
    <col min="5" max="5" width="39.25" style="91" customWidth="1"/>
    <col min="6" max="6" width="34.875" style="91" customWidth="1"/>
    <col min="7" max="7" width="20.75" style="91" customWidth="1"/>
    <col min="8" max="8" width="15.625" style="89" customWidth="1"/>
    <col min="9" max="9" width="17.875" style="90" customWidth="1"/>
    <col min="10" max="10" width="18.375" style="90" customWidth="1"/>
    <col min="11" max="11" width="15.625" style="90" customWidth="1"/>
    <col min="12" max="13" width="14.125" style="90" customWidth="1"/>
    <col min="14" max="14" width="14.875" style="90" customWidth="1"/>
    <col min="15" max="15" width="14.625" style="90" customWidth="1"/>
    <col min="16" max="16" width="16.875" style="90" customWidth="1"/>
    <col min="17" max="17" width="14.75" style="91" customWidth="1"/>
    <col min="18" max="18" width="13.625" style="92" customWidth="1"/>
    <col min="19" max="19" width="10.875" style="93" bestFit="1" customWidth="1"/>
    <col min="20" max="21" width="14.75" style="91" customWidth="1"/>
    <col min="22" max="22" width="27.75" style="91" customWidth="1"/>
    <col min="23" max="26" width="9.125" style="91"/>
    <col min="27" max="27" width="6.125" style="91" customWidth="1"/>
    <col min="28" max="16384" width="9.125" style="91"/>
  </cols>
  <sheetData>
    <row r="1" spans="2:28" ht="94.5" customHeight="1" x14ac:dyDescent="0.25">
      <c r="B1" s="86"/>
      <c r="C1" s="87"/>
      <c r="D1" s="88"/>
      <c r="E1" s="88"/>
      <c r="F1" s="88"/>
      <c r="G1" s="88"/>
      <c r="Y1" s="94"/>
      <c r="Z1" s="95"/>
      <c r="AA1" s="95"/>
      <c r="AB1" s="95"/>
    </row>
    <row r="2" spans="2:28" ht="39.6" customHeight="1" x14ac:dyDescent="0.2">
      <c r="B2" s="96"/>
      <c r="C2" s="351"/>
      <c r="D2" s="88"/>
      <c r="E2" s="88"/>
      <c r="F2" s="88"/>
      <c r="G2" s="88"/>
      <c r="Y2" s="94"/>
      <c r="Z2" s="95"/>
      <c r="AA2" s="95"/>
      <c r="AB2" s="95"/>
    </row>
    <row r="3" spans="2:28" s="100" customFormat="1" ht="20.25" x14ac:dyDescent="0.3">
      <c r="B3" s="97"/>
      <c r="C3" s="352"/>
      <c r="D3" s="88"/>
      <c r="E3" s="88"/>
      <c r="F3" s="88"/>
      <c r="G3" s="88"/>
      <c r="H3" s="98"/>
      <c r="I3" s="99"/>
      <c r="J3" s="99"/>
      <c r="K3" s="99"/>
      <c r="L3" s="99"/>
      <c r="M3" s="99"/>
      <c r="N3" s="99"/>
      <c r="O3" s="99"/>
      <c r="P3" s="99"/>
      <c r="Q3" s="91"/>
      <c r="R3" s="92"/>
      <c r="S3" s="93"/>
      <c r="V3" s="91"/>
      <c r="Y3" s="101"/>
      <c r="Z3" s="102"/>
      <c r="AA3" s="102"/>
      <c r="AB3" s="102"/>
    </row>
    <row r="4" spans="2:28" ht="21.95" customHeight="1" x14ac:dyDescent="0.2">
      <c r="B4" s="91"/>
      <c r="C4" s="103"/>
      <c r="D4" s="88"/>
      <c r="E4" s="88"/>
      <c r="F4" s="88"/>
      <c r="G4" s="88"/>
      <c r="Y4" s="95"/>
      <c r="Z4" s="95"/>
      <c r="AA4" s="95"/>
      <c r="AB4" s="95"/>
    </row>
    <row r="5" spans="2:28" ht="24" customHeight="1" x14ac:dyDescent="0.2">
      <c r="B5" s="91"/>
      <c r="C5" s="103"/>
      <c r="D5" s="88"/>
      <c r="E5" s="88"/>
      <c r="F5" s="88"/>
      <c r="G5" s="88"/>
      <c r="Y5" s="95"/>
      <c r="Z5" s="95"/>
      <c r="AA5" s="95"/>
      <c r="AB5" s="95"/>
    </row>
    <row r="6" spans="2:28" ht="27" customHeight="1" x14ac:dyDescent="0.2">
      <c r="B6" s="361" t="str">
        <f>Business_Name</f>
        <v>Your Business Name</v>
      </c>
      <c r="C6" s="104"/>
      <c r="D6" s="105"/>
      <c r="I6" s="89"/>
      <c r="J6" s="89"/>
      <c r="Y6" s="95"/>
      <c r="Z6" s="95"/>
      <c r="AA6" s="95"/>
      <c r="AB6" s="95"/>
    </row>
    <row r="7" spans="2:28" ht="15.75" x14ac:dyDescent="0.2">
      <c r="B7" s="420" t="str">
        <f>Last_Update</f>
        <v>DD-Mth-YYYY</v>
      </c>
      <c r="C7" s="420"/>
      <c r="D7" s="106"/>
      <c r="I7" s="89"/>
      <c r="J7" s="89"/>
      <c r="Y7" s="107"/>
    </row>
    <row r="8" spans="2:28" ht="15.6" customHeight="1" x14ac:dyDescent="0.2">
      <c r="B8" s="108"/>
      <c r="C8" s="109"/>
      <c r="D8" s="106"/>
      <c r="H8" s="91"/>
      <c r="I8" s="91"/>
      <c r="J8" s="91"/>
      <c r="Y8" s="107"/>
    </row>
    <row r="9" spans="2:28" ht="22.5" customHeight="1" thickBot="1" x14ac:dyDescent="0.25">
      <c r="B9" s="110"/>
      <c r="C9" s="425" t="s">
        <v>24</v>
      </c>
      <c r="D9" s="426"/>
      <c r="E9" s="111" t="s">
        <v>34</v>
      </c>
      <c r="F9" s="111" t="s">
        <v>49</v>
      </c>
      <c r="G9" s="431" t="s">
        <v>36</v>
      </c>
      <c r="H9" s="432"/>
      <c r="I9" s="432"/>
      <c r="J9" s="433"/>
      <c r="K9" s="423" t="s">
        <v>40</v>
      </c>
      <c r="L9" s="424"/>
      <c r="M9" s="429"/>
      <c r="N9" s="423" t="s">
        <v>41</v>
      </c>
      <c r="O9" s="424"/>
      <c r="P9" s="424"/>
      <c r="Q9" s="424"/>
      <c r="R9" s="424"/>
      <c r="S9" s="112" t="s">
        <v>236</v>
      </c>
      <c r="T9" s="112" t="s">
        <v>13</v>
      </c>
      <c r="U9" s="112" t="s">
        <v>251</v>
      </c>
      <c r="V9" s="112" t="s">
        <v>46</v>
      </c>
      <c r="W9" s="113"/>
      <c r="X9" s="113"/>
      <c r="Y9" s="113"/>
    </row>
    <row r="10" spans="2:28" s="114" customFormat="1" ht="19.5" customHeight="1" x14ac:dyDescent="0.2">
      <c r="B10" s="427" t="s">
        <v>0</v>
      </c>
      <c r="C10" s="418" t="s">
        <v>17</v>
      </c>
      <c r="D10" s="418" t="s">
        <v>25</v>
      </c>
      <c r="E10" s="434" t="s">
        <v>47</v>
      </c>
      <c r="F10" s="434" t="s">
        <v>48</v>
      </c>
      <c r="G10" s="434" t="s">
        <v>368</v>
      </c>
      <c r="H10" s="434" t="s">
        <v>6</v>
      </c>
      <c r="I10" s="430" t="s">
        <v>280</v>
      </c>
      <c r="J10" s="430" t="s">
        <v>39</v>
      </c>
      <c r="K10" s="430" t="s">
        <v>246</v>
      </c>
      <c r="L10" s="430" t="s">
        <v>245</v>
      </c>
      <c r="M10" s="430" t="s">
        <v>244</v>
      </c>
      <c r="N10" s="418" t="s">
        <v>42</v>
      </c>
      <c r="O10" s="418" t="s">
        <v>43</v>
      </c>
      <c r="P10" s="418" t="s">
        <v>44</v>
      </c>
      <c r="Q10" s="418" t="s">
        <v>45</v>
      </c>
      <c r="R10" s="418" t="s">
        <v>281</v>
      </c>
      <c r="S10" s="421" t="s">
        <v>53</v>
      </c>
      <c r="T10" s="421" t="s">
        <v>53</v>
      </c>
      <c r="U10" s="437" t="s">
        <v>53</v>
      </c>
      <c r="V10" s="421" t="s">
        <v>50</v>
      </c>
    </row>
    <row r="11" spans="2:28" s="114" customFormat="1" ht="12" customHeight="1" x14ac:dyDescent="0.2">
      <c r="B11" s="428"/>
      <c r="C11" s="419"/>
      <c r="D11" s="419"/>
      <c r="E11" s="435"/>
      <c r="F11" s="435"/>
      <c r="G11" s="436"/>
      <c r="H11" s="436"/>
      <c r="I11" s="419"/>
      <c r="J11" s="419"/>
      <c r="K11" s="419"/>
      <c r="L11" s="419"/>
      <c r="M11" s="419"/>
      <c r="N11" s="419"/>
      <c r="O11" s="419"/>
      <c r="P11" s="419"/>
      <c r="Q11" s="419"/>
      <c r="R11" s="419"/>
      <c r="S11" s="422"/>
      <c r="T11" s="422"/>
      <c r="U11" s="438"/>
      <c r="V11" s="422"/>
    </row>
    <row r="12" spans="2:28" s="124" customFormat="1" ht="36" customHeight="1" x14ac:dyDescent="0.2">
      <c r="B12" s="115">
        <v>1</v>
      </c>
      <c r="C12" s="116"/>
      <c r="D12" s="117"/>
      <c r="E12" s="118"/>
      <c r="F12" s="118"/>
      <c r="G12" s="118"/>
      <c r="H12" s="119"/>
      <c r="I12" s="120"/>
      <c r="J12" s="120"/>
      <c r="K12" s="120"/>
      <c r="L12" s="120"/>
      <c r="M12" s="121"/>
      <c r="N12" s="118"/>
      <c r="O12" s="118"/>
      <c r="P12" s="118"/>
      <c r="Q12" s="118"/>
      <c r="R12" s="119"/>
      <c r="S12" s="122"/>
      <c r="T12" s="123"/>
      <c r="U12" s="122"/>
      <c r="V12" s="118"/>
    </row>
    <row r="13" spans="2:28" s="124" customFormat="1" ht="36" customHeight="1" x14ac:dyDescent="0.2">
      <c r="B13" s="125">
        <f t="shared" ref="B13:B20" si="0">+B12+1</f>
        <v>2</v>
      </c>
      <c r="C13" s="116"/>
      <c r="D13" s="117"/>
      <c r="E13" s="118"/>
      <c r="F13" s="118"/>
      <c r="G13" s="118"/>
      <c r="H13" s="119"/>
      <c r="I13" s="120"/>
      <c r="J13" s="120"/>
      <c r="K13" s="120"/>
      <c r="L13" s="120"/>
      <c r="M13" s="121"/>
      <c r="N13" s="118"/>
      <c r="O13" s="118"/>
      <c r="P13" s="118"/>
      <c r="Q13" s="118"/>
      <c r="R13" s="119"/>
      <c r="S13" s="122"/>
      <c r="T13" s="123"/>
      <c r="U13" s="122"/>
      <c r="V13" s="118"/>
      <c r="W13" s="126"/>
      <c r="X13" s="126"/>
    </row>
    <row r="14" spans="2:28" s="124" customFormat="1" ht="36" customHeight="1" x14ac:dyDescent="0.2">
      <c r="B14" s="125">
        <f t="shared" si="0"/>
        <v>3</v>
      </c>
      <c r="C14" s="116"/>
      <c r="D14" s="117"/>
      <c r="E14" s="118"/>
      <c r="F14" s="118"/>
      <c r="G14" s="118"/>
      <c r="H14" s="119"/>
      <c r="I14" s="120"/>
      <c r="J14" s="120"/>
      <c r="K14" s="120"/>
      <c r="L14" s="120"/>
      <c r="M14" s="121"/>
      <c r="N14" s="118"/>
      <c r="O14" s="118"/>
      <c r="P14" s="118"/>
      <c r="Q14" s="118"/>
      <c r="R14" s="119"/>
      <c r="S14" s="122"/>
      <c r="T14" s="123"/>
      <c r="U14" s="122"/>
      <c r="V14" s="118"/>
    </row>
    <row r="15" spans="2:28" s="124" customFormat="1" ht="36" customHeight="1" x14ac:dyDescent="0.2">
      <c r="B15" s="125">
        <f t="shared" si="0"/>
        <v>4</v>
      </c>
      <c r="C15" s="116"/>
      <c r="D15" s="117"/>
      <c r="E15" s="118"/>
      <c r="F15" s="118"/>
      <c r="G15" s="118"/>
      <c r="H15" s="119"/>
      <c r="I15" s="120"/>
      <c r="J15" s="120"/>
      <c r="K15" s="120"/>
      <c r="L15" s="120"/>
      <c r="M15" s="121"/>
      <c r="N15" s="118"/>
      <c r="O15" s="118"/>
      <c r="P15" s="118"/>
      <c r="Q15" s="118"/>
      <c r="R15" s="119"/>
      <c r="S15" s="122"/>
      <c r="T15" s="123"/>
      <c r="U15" s="122"/>
      <c r="V15" s="118"/>
    </row>
    <row r="16" spans="2:28" s="124" customFormat="1" ht="36" customHeight="1" x14ac:dyDescent="0.2">
      <c r="B16" s="125">
        <f t="shared" si="0"/>
        <v>5</v>
      </c>
      <c r="C16" s="116"/>
      <c r="D16" s="117"/>
      <c r="E16" s="118"/>
      <c r="F16" s="118"/>
      <c r="G16" s="118"/>
      <c r="H16" s="119"/>
      <c r="I16" s="120"/>
      <c r="J16" s="120"/>
      <c r="K16" s="120"/>
      <c r="L16" s="120"/>
      <c r="M16" s="121"/>
      <c r="N16" s="118"/>
      <c r="O16" s="118"/>
      <c r="P16" s="118"/>
      <c r="Q16" s="118"/>
      <c r="R16" s="119"/>
      <c r="S16" s="122"/>
      <c r="T16" s="123"/>
      <c r="U16" s="122"/>
      <c r="V16" s="118"/>
    </row>
    <row r="17" spans="2:24" s="124" customFormat="1" ht="36" customHeight="1" x14ac:dyDescent="0.2">
      <c r="B17" s="125">
        <f t="shared" si="0"/>
        <v>6</v>
      </c>
      <c r="C17" s="116"/>
      <c r="D17" s="117"/>
      <c r="E17" s="118"/>
      <c r="F17" s="118"/>
      <c r="G17" s="118"/>
      <c r="H17" s="119"/>
      <c r="I17" s="120"/>
      <c r="J17" s="120"/>
      <c r="K17" s="120"/>
      <c r="L17" s="120"/>
      <c r="M17" s="121"/>
      <c r="N17" s="118"/>
      <c r="O17" s="118"/>
      <c r="P17" s="118"/>
      <c r="Q17" s="118"/>
      <c r="R17" s="119"/>
      <c r="S17" s="122"/>
      <c r="T17" s="123"/>
      <c r="U17" s="122"/>
      <c r="V17" s="118"/>
    </row>
    <row r="18" spans="2:24" s="124" customFormat="1" ht="36" customHeight="1" x14ac:dyDescent="0.2">
      <c r="B18" s="125">
        <f t="shared" si="0"/>
        <v>7</v>
      </c>
      <c r="C18" s="116"/>
      <c r="D18" s="117"/>
      <c r="E18" s="118"/>
      <c r="F18" s="118"/>
      <c r="G18" s="118"/>
      <c r="H18" s="119"/>
      <c r="I18" s="120"/>
      <c r="J18" s="120"/>
      <c r="K18" s="120"/>
      <c r="L18" s="120"/>
      <c r="M18" s="121"/>
      <c r="N18" s="118"/>
      <c r="O18" s="118"/>
      <c r="P18" s="118"/>
      <c r="Q18" s="118"/>
      <c r="R18" s="119"/>
      <c r="S18" s="122"/>
      <c r="T18" s="123"/>
      <c r="U18" s="122"/>
      <c r="V18" s="118"/>
      <c r="W18" s="126"/>
      <c r="X18" s="126"/>
    </row>
    <row r="19" spans="2:24" s="124" customFormat="1" ht="36" customHeight="1" x14ac:dyDescent="0.2">
      <c r="B19" s="125">
        <f t="shared" si="0"/>
        <v>8</v>
      </c>
      <c r="C19" s="116"/>
      <c r="D19" s="117"/>
      <c r="E19" s="118"/>
      <c r="F19" s="118"/>
      <c r="G19" s="118"/>
      <c r="H19" s="119"/>
      <c r="I19" s="120"/>
      <c r="J19" s="120"/>
      <c r="K19" s="120"/>
      <c r="L19" s="120"/>
      <c r="M19" s="121"/>
      <c r="N19" s="118"/>
      <c r="O19" s="118"/>
      <c r="P19" s="118"/>
      <c r="Q19" s="118"/>
      <c r="R19" s="119"/>
      <c r="S19" s="122"/>
      <c r="T19" s="123"/>
      <c r="U19" s="122"/>
      <c r="V19" s="118"/>
    </row>
    <row r="20" spans="2:24" s="124" customFormat="1" ht="36" customHeight="1" x14ac:dyDescent="0.2">
      <c r="B20" s="125">
        <f t="shared" si="0"/>
        <v>9</v>
      </c>
      <c r="C20" s="116"/>
      <c r="D20" s="117"/>
      <c r="E20" s="118"/>
      <c r="F20" s="118"/>
      <c r="G20" s="118"/>
      <c r="H20" s="119"/>
      <c r="I20" s="120"/>
      <c r="J20" s="120"/>
      <c r="K20" s="120"/>
      <c r="L20" s="120"/>
      <c r="M20" s="121"/>
      <c r="N20" s="118"/>
      <c r="O20" s="118"/>
      <c r="P20" s="118"/>
      <c r="Q20" s="118"/>
      <c r="R20" s="119"/>
      <c r="S20" s="122"/>
      <c r="T20" s="123"/>
      <c r="U20" s="122"/>
      <c r="V20" s="118"/>
    </row>
    <row r="21" spans="2:24" s="124" customFormat="1" ht="36" customHeight="1" x14ac:dyDescent="0.2">
      <c r="B21" s="125">
        <f t="shared" ref="B21:B26" si="1">+B20+1</f>
        <v>10</v>
      </c>
      <c r="C21" s="116"/>
      <c r="D21" s="117"/>
      <c r="E21" s="118"/>
      <c r="F21" s="118"/>
      <c r="G21" s="118"/>
      <c r="H21" s="119"/>
      <c r="I21" s="120"/>
      <c r="J21" s="120"/>
      <c r="K21" s="120"/>
      <c r="L21" s="120"/>
      <c r="M21" s="121"/>
      <c r="N21" s="118"/>
      <c r="O21" s="118"/>
      <c r="P21" s="118"/>
      <c r="Q21" s="118"/>
      <c r="R21" s="119"/>
      <c r="S21" s="122"/>
      <c r="T21" s="123"/>
      <c r="U21" s="122"/>
      <c r="V21" s="118"/>
    </row>
    <row r="22" spans="2:24" s="124" customFormat="1" ht="36" customHeight="1" x14ac:dyDescent="0.2">
      <c r="B22" s="125">
        <f>+B21+1</f>
        <v>11</v>
      </c>
      <c r="C22" s="116"/>
      <c r="D22" s="117"/>
      <c r="E22" s="118"/>
      <c r="F22" s="118"/>
      <c r="G22" s="118"/>
      <c r="H22" s="119"/>
      <c r="I22" s="120"/>
      <c r="J22" s="120"/>
      <c r="K22" s="120"/>
      <c r="L22" s="120"/>
      <c r="M22" s="121"/>
      <c r="N22" s="118"/>
      <c r="O22" s="118"/>
      <c r="P22" s="118"/>
      <c r="Q22" s="118"/>
      <c r="R22" s="119"/>
      <c r="S22" s="122"/>
      <c r="T22" s="123"/>
      <c r="U22" s="122"/>
      <c r="V22" s="118"/>
    </row>
    <row r="23" spans="2:24" s="124" customFormat="1" ht="36" customHeight="1" x14ac:dyDescent="0.2">
      <c r="B23" s="125">
        <f t="shared" si="1"/>
        <v>12</v>
      </c>
      <c r="C23" s="116"/>
      <c r="D23" s="117"/>
      <c r="E23" s="118"/>
      <c r="F23" s="118"/>
      <c r="G23" s="118"/>
      <c r="H23" s="119"/>
      <c r="I23" s="120"/>
      <c r="J23" s="120"/>
      <c r="K23" s="120"/>
      <c r="L23" s="120"/>
      <c r="M23" s="121"/>
      <c r="N23" s="118"/>
      <c r="O23" s="118"/>
      <c r="P23" s="118"/>
      <c r="Q23" s="118"/>
      <c r="R23" s="119"/>
      <c r="S23" s="122"/>
      <c r="T23" s="123"/>
      <c r="U23" s="122"/>
      <c r="V23" s="118"/>
    </row>
    <row r="24" spans="2:24" s="124" customFormat="1" ht="36" customHeight="1" x14ac:dyDescent="0.2">
      <c r="B24" s="125">
        <f t="shared" si="1"/>
        <v>13</v>
      </c>
      <c r="C24" s="116"/>
      <c r="D24" s="117"/>
      <c r="E24" s="118"/>
      <c r="F24" s="118"/>
      <c r="G24" s="118"/>
      <c r="H24" s="119"/>
      <c r="I24" s="120"/>
      <c r="J24" s="120"/>
      <c r="K24" s="120"/>
      <c r="L24" s="120"/>
      <c r="M24" s="121"/>
      <c r="N24" s="118"/>
      <c r="O24" s="118"/>
      <c r="P24" s="118"/>
      <c r="Q24" s="118"/>
      <c r="R24" s="119"/>
      <c r="S24" s="122"/>
      <c r="T24" s="123"/>
      <c r="U24" s="122"/>
      <c r="V24" s="118"/>
    </row>
    <row r="25" spans="2:24" s="124" customFormat="1" ht="36" customHeight="1" x14ac:dyDescent="0.2">
      <c r="B25" s="125">
        <f t="shared" si="1"/>
        <v>14</v>
      </c>
      <c r="C25" s="116"/>
      <c r="D25" s="117"/>
      <c r="E25" s="118"/>
      <c r="F25" s="118"/>
      <c r="G25" s="118"/>
      <c r="H25" s="119"/>
      <c r="I25" s="120"/>
      <c r="J25" s="120"/>
      <c r="K25" s="120"/>
      <c r="L25" s="120"/>
      <c r="M25" s="121"/>
      <c r="N25" s="118"/>
      <c r="O25" s="118"/>
      <c r="P25" s="118"/>
      <c r="Q25" s="118"/>
      <c r="R25" s="119"/>
      <c r="S25" s="122"/>
      <c r="T25" s="123"/>
      <c r="U25" s="122"/>
      <c r="V25" s="118"/>
    </row>
    <row r="26" spans="2:24" s="124" customFormat="1" ht="36" customHeight="1" x14ac:dyDescent="0.2">
      <c r="B26" s="125">
        <f t="shared" si="1"/>
        <v>15</v>
      </c>
      <c r="C26" s="116"/>
      <c r="D26" s="117"/>
      <c r="E26" s="118"/>
      <c r="F26" s="118"/>
      <c r="G26" s="118"/>
      <c r="H26" s="119"/>
      <c r="I26" s="120"/>
      <c r="J26" s="120"/>
      <c r="K26" s="120"/>
      <c r="L26" s="120"/>
      <c r="M26" s="121"/>
      <c r="N26" s="118"/>
      <c r="O26" s="118"/>
      <c r="P26" s="118"/>
      <c r="Q26" s="118"/>
      <c r="R26" s="119"/>
      <c r="S26" s="122"/>
      <c r="T26" s="123"/>
      <c r="U26" s="122"/>
      <c r="V26" s="118"/>
    </row>
    <row r="27" spans="2:24" s="124" customFormat="1" ht="13.5" thickBot="1" x14ac:dyDescent="0.25">
      <c r="B27" s="127" t="s">
        <v>145</v>
      </c>
      <c r="C27" s="128"/>
      <c r="D27" s="128"/>
      <c r="E27" s="128"/>
      <c r="F27" s="128"/>
      <c r="G27" s="128"/>
      <c r="H27" s="128"/>
      <c r="I27" s="128"/>
      <c r="J27" s="128"/>
      <c r="K27" s="128"/>
      <c r="L27" s="128"/>
      <c r="M27" s="128"/>
      <c r="N27" s="128"/>
      <c r="O27" s="128"/>
      <c r="P27" s="128"/>
      <c r="Q27" s="128"/>
      <c r="R27" s="129"/>
      <c r="S27" s="129"/>
      <c r="T27" s="128"/>
      <c r="U27" s="128"/>
      <c r="V27" s="128"/>
    </row>
    <row r="28" spans="2:24" x14ac:dyDescent="0.2">
      <c r="B28" s="89"/>
      <c r="C28" s="89"/>
      <c r="D28" s="89"/>
      <c r="E28" s="89"/>
      <c r="F28" s="89"/>
      <c r="G28" s="89"/>
      <c r="H28" s="130"/>
      <c r="Q28" s="131"/>
      <c r="V28" s="131"/>
    </row>
    <row r="29" spans="2:24" s="140" customFormat="1" ht="13.5" customHeight="1" x14ac:dyDescent="0.2">
      <c r="B29" s="132"/>
      <c r="C29" s="133">
        <f>COUNTA(C12:C27)</f>
        <v>0</v>
      </c>
      <c r="D29" s="133">
        <f>COUNTA(D12:D27)</f>
        <v>0</v>
      </c>
      <c r="E29" s="133">
        <f>COUNTA(E12:E27)</f>
        <v>0</v>
      </c>
      <c r="F29" s="133">
        <f>COUNTA(F12:F27)</f>
        <v>0</v>
      </c>
      <c r="G29" s="133"/>
      <c r="H29" s="133">
        <f>SUM(H12:H27)</f>
        <v>0</v>
      </c>
      <c r="I29" s="134">
        <f>SUM(I12:I27)</f>
        <v>0</v>
      </c>
      <c r="J29" s="134">
        <f>SUM(J12:J27)</f>
        <v>0</v>
      </c>
      <c r="K29" s="134"/>
      <c r="L29" s="134">
        <f>SUM(L12:L27)</f>
        <v>0</v>
      </c>
      <c r="M29" s="134"/>
      <c r="N29" s="133"/>
      <c r="O29" s="133"/>
      <c r="P29" s="133"/>
      <c r="Q29" s="135" t="s">
        <v>73</v>
      </c>
      <c r="R29" s="136">
        <f>COUNTIF(R$12:R$27,1)</f>
        <v>0</v>
      </c>
      <c r="S29" s="137">
        <f>COUNTIF(S$12:S$27,"1")</f>
        <v>0</v>
      </c>
      <c r="T29" s="137">
        <f>COUNTIF(T$12:T$27,"Not started")</f>
        <v>0</v>
      </c>
      <c r="U29" s="138">
        <f>COUNTIF(U$12:U$27,"Green")</f>
        <v>0</v>
      </c>
      <c r="V29" s="139"/>
    </row>
    <row r="30" spans="2:24" s="140" customFormat="1" ht="13.5" customHeight="1" x14ac:dyDescent="0.2">
      <c r="B30" s="141"/>
      <c r="C30" s="90" t="s">
        <v>2</v>
      </c>
      <c r="D30" s="90" t="s">
        <v>2</v>
      </c>
      <c r="E30" s="90" t="s">
        <v>2</v>
      </c>
      <c r="F30" s="90" t="s">
        <v>2</v>
      </c>
      <c r="G30" s="90"/>
      <c r="H30" s="90" t="s">
        <v>1</v>
      </c>
      <c r="I30" s="90" t="s">
        <v>37</v>
      </c>
      <c r="J30" s="90" t="s">
        <v>38</v>
      </c>
      <c r="K30" s="90"/>
      <c r="L30" s="90" t="s">
        <v>38</v>
      </c>
      <c r="M30" s="90"/>
      <c r="N30" s="133"/>
      <c r="O30" s="133"/>
      <c r="P30" s="142"/>
      <c r="Q30" s="135" t="s">
        <v>74</v>
      </c>
      <c r="R30" s="136">
        <f>COUNTIF(R$12:R$27,2)</f>
        <v>0</v>
      </c>
      <c r="S30" s="137">
        <f>COUNTIF(S$12:S$27,"2")</f>
        <v>0</v>
      </c>
      <c r="T30" s="137">
        <f>COUNTIF(T$12:T$27,"In progress")</f>
        <v>0</v>
      </c>
      <c r="U30" s="143">
        <f>COUNTIF(U$12:U$27,"Orange")</f>
        <v>0</v>
      </c>
      <c r="V30" s="139"/>
      <c r="X30" s="144"/>
    </row>
    <row r="31" spans="2:24" s="140" customFormat="1" ht="13.5" customHeight="1" x14ac:dyDescent="0.2">
      <c r="B31" s="141"/>
      <c r="C31" s="145"/>
      <c r="D31" s="146"/>
      <c r="E31" s="146"/>
      <c r="F31" s="147"/>
      <c r="G31" s="147"/>
      <c r="H31" s="148"/>
      <c r="I31" s="90"/>
      <c r="J31" s="90"/>
      <c r="K31" s="90"/>
      <c r="L31" s="90"/>
      <c r="M31" s="90"/>
      <c r="N31" s="149"/>
      <c r="O31" s="142"/>
      <c r="P31" s="142"/>
      <c r="Q31" s="135" t="s">
        <v>75</v>
      </c>
      <c r="R31" s="136">
        <f>COUNTIF(R$12:R$27,3)</f>
        <v>0</v>
      </c>
      <c r="S31" s="137">
        <f>COUNTIF(S$12:S$27,"3")</f>
        <v>0</v>
      </c>
      <c r="T31" s="137">
        <f>COUNTIF(T$12:T$27,"Complete")</f>
        <v>0</v>
      </c>
      <c r="U31" s="150">
        <f>COUNTIF(U$12:U$27,"Red")</f>
        <v>0</v>
      </c>
      <c r="V31" s="139"/>
      <c r="X31" s="144"/>
    </row>
    <row r="32" spans="2:24" s="140" customFormat="1" ht="14.1" customHeight="1" x14ac:dyDescent="0.2">
      <c r="B32" s="141"/>
      <c r="C32" s="141"/>
      <c r="D32" s="146"/>
      <c r="E32" s="146"/>
      <c r="F32" s="147"/>
      <c r="G32" s="147"/>
      <c r="H32" s="148"/>
      <c r="I32" s="90"/>
      <c r="J32" s="90"/>
      <c r="K32" s="90"/>
      <c r="L32" s="90"/>
      <c r="M32" s="90"/>
      <c r="N32" s="149"/>
      <c r="O32" s="135"/>
      <c r="P32" s="142"/>
      <c r="Q32" s="135" t="s">
        <v>76</v>
      </c>
      <c r="R32" s="136">
        <f>COUNTIF(R$12:R$27,4)</f>
        <v>0</v>
      </c>
      <c r="S32" s="137">
        <f>COUNTIF(S$12:S$27,"4")</f>
        <v>0</v>
      </c>
      <c r="T32" s="137">
        <f>COUNTIF(T$12:T$27,"Shelved")</f>
        <v>0</v>
      </c>
      <c r="U32" s="90" t="s">
        <v>2</v>
      </c>
      <c r="V32" s="139"/>
      <c r="X32" s="151"/>
    </row>
    <row r="33" spans="2:31" ht="12" customHeight="1" x14ac:dyDescent="0.2">
      <c r="E33" s="146"/>
      <c r="F33" s="147"/>
      <c r="G33" s="147"/>
      <c r="H33" s="90"/>
      <c r="R33" s="153" t="s">
        <v>2</v>
      </c>
      <c r="S33" s="137">
        <f>COUNTIF(S$12:S$27,"5")</f>
        <v>0</v>
      </c>
      <c r="T33" s="90" t="s">
        <v>2</v>
      </c>
      <c r="U33" s="90"/>
    </row>
    <row r="34" spans="2:31" x14ac:dyDescent="0.2">
      <c r="E34" s="146"/>
      <c r="S34" s="90" t="s">
        <v>2</v>
      </c>
      <c r="T34" s="90"/>
      <c r="U34" s="90"/>
    </row>
    <row r="35" spans="2:31" ht="12.75" x14ac:dyDescent="0.15">
      <c r="B35" s="154"/>
      <c r="E35" s="146"/>
      <c r="H35" s="91"/>
      <c r="AD35" s="131"/>
      <c r="AE35" s="155"/>
    </row>
    <row r="36" spans="2:31" ht="12.75" x14ac:dyDescent="0.15">
      <c r="B36" s="154"/>
      <c r="C36" s="91"/>
      <c r="E36" s="146"/>
      <c r="H36" s="91"/>
      <c r="AE36" s="156"/>
    </row>
    <row r="37" spans="2:31" ht="12.75" x14ac:dyDescent="0.2">
      <c r="B37" s="157"/>
      <c r="E37" s="146"/>
      <c r="H37" s="91"/>
      <c r="AE37" s="158"/>
    </row>
    <row r="38" spans="2:31" x14ac:dyDescent="0.2">
      <c r="C38" s="159"/>
      <c r="D38" s="159"/>
      <c r="E38" s="146"/>
      <c r="H38" s="130"/>
    </row>
    <row r="39" spans="2:31" x14ac:dyDescent="0.2">
      <c r="C39" s="159"/>
      <c r="D39" s="159"/>
      <c r="E39" s="146"/>
    </row>
    <row r="40" spans="2:31" x14ac:dyDescent="0.2">
      <c r="C40" s="159"/>
      <c r="D40" s="159"/>
    </row>
    <row r="41" spans="2:31" x14ac:dyDescent="0.2">
      <c r="C41" s="160"/>
      <c r="D41" s="160"/>
    </row>
    <row r="42" spans="2:31" ht="14.25" x14ac:dyDescent="0.2">
      <c r="B42" s="161"/>
      <c r="C42" s="160"/>
      <c r="D42" s="160"/>
    </row>
    <row r="43" spans="2:31" ht="12.75" x14ac:dyDescent="0.2">
      <c r="B43" s="162"/>
      <c r="C43" s="160"/>
      <c r="D43" s="160"/>
    </row>
    <row r="44" spans="2:31" ht="12.75" x14ac:dyDescent="0.2">
      <c r="B44" s="163"/>
      <c r="C44" s="160"/>
      <c r="D44" s="160"/>
    </row>
    <row r="45" spans="2:31" x14ac:dyDescent="0.2">
      <c r="B45" s="91"/>
      <c r="C45" s="160"/>
      <c r="D45" s="160"/>
    </row>
    <row r="46" spans="2:31" ht="14.25" x14ac:dyDescent="0.2">
      <c r="B46" s="161"/>
      <c r="C46" s="160"/>
      <c r="D46" s="160"/>
    </row>
    <row r="47" spans="2:31" ht="12.75" x14ac:dyDescent="0.2">
      <c r="B47" s="162"/>
      <c r="C47" s="160"/>
      <c r="D47" s="160"/>
    </row>
    <row r="48" spans="2:31" ht="12.75" x14ac:dyDescent="0.2">
      <c r="B48" s="162"/>
      <c r="C48" s="160"/>
      <c r="D48" s="160"/>
    </row>
    <row r="49" spans="2:4" ht="12.75" x14ac:dyDescent="0.2">
      <c r="B49" s="162"/>
      <c r="C49" s="160"/>
      <c r="D49" s="160"/>
    </row>
    <row r="50" spans="2:4" ht="12.75" x14ac:dyDescent="0.2">
      <c r="B50" s="162"/>
      <c r="C50" s="160"/>
      <c r="D50" s="160"/>
    </row>
    <row r="51" spans="2:4" ht="12.75" x14ac:dyDescent="0.2">
      <c r="B51" s="162"/>
      <c r="C51" s="160"/>
      <c r="D51" s="160"/>
    </row>
    <row r="52" spans="2:4" ht="12.75" x14ac:dyDescent="0.2">
      <c r="B52" s="162"/>
      <c r="C52" s="160"/>
      <c r="D52" s="160"/>
    </row>
    <row r="53" spans="2:4" ht="12.75" x14ac:dyDescent="0.2">
      <c r="B53" s="162"/>
      <c r="C53" s="160"/>
      <c r="D53" s="160"/>
    </row>
    <row r="54" spans="2:4" ht="12.75" x14ac:dyDescent="0.2">
      <c r="B54" s="162"/>
      <c r="C54" s="91"/>
      <c r="D54" s="160"/>
    </row>
    <row r="55" spans="2:4" x14ac:dyDescent="0.2">
      <c r="B55" s="91"/>
      <c r="C55" s="160"/>
      <c r="D55" s="160"/>
    </row>
    <row r="56" spans="2:4" ht="14.25" x14ac:dyDescent="0.2">
      <c r="B56" s="161"/>
      <c r="C56" s="160"/>
      <c r="D56" s="160"/>
    </row>
    <row r="57" spans="2:4" ht="12.75" x14ac:dyDescent="0.2">
      <c r="B57" s="162"/>
      <c r="C57" s="162"/>
      <c r="D57" s="160"/>
    </row>
    <row r="58" spans="2:4" ht="12.75" x14ac:dyDescent="0.2">
      <c r="B58" s="162"/>
      <c r="C58" s="160"/>
      <c r="D58" s="160"/>
    </row>
    <row r="59" spans="2:4" x14ac:dyDescent="0.2">
      <c r="B59" s="91"/>
      <c r="C59" s="160"/>
      <c r="D59" s="160"/>
    </row>
    <row r="60" spans="2:4" ht="14.25" x14ac:dyDescent="0.2">
      <c r="B60" s="161"/>
      <c r="C60" s="160"/>
      <c r="D60" s="160"/>
    </row>
    <row r="61" spans="2:4" ht="12.75" x14ac:dyDescent="0.2">
      <c r="B61" s="162"/>
      <c r="C61" s="160"/>
      <c r="D61" s="160"/>
    </row>
    <row r="62" spans="2:4" ht="12.75" x14ac:dyDescent="0.2">
      <c r="B62" s="162"/>
      <c r="C62" s="160"/>
      <c r="D62" s="160"/>
    </row>
    <row r="63" spans="2:4" ht="12.75" x14ac:dyDescent="0.2">
      <c r="B63" s="163"/>
      <c r="C63" s="160"/>
      <c r="D63" s="160"/>
    </row>
    <row r="64" spans="2:4" ht="12.75" x14ac:dyDescent="0.2">
      <c r="B64" s="163"/>
      <c r="C64" s="160"/>
      <c r="D64" s="160"/>
    </row>
    <row r="65" spans="2:4" ht="12.75" x14ac:dyDescent="0.2">
      <c r="B65" s="163"/>
      <c r="C65" s="160"/>
      <c r="D65" s="160"/>
    </row>
    <row r="66" spans="2:4" ht="12.75" x14ac:dyDescent="0.2">
      <c r="B66" s="163"/>
      <c r="C66" s="160"/>
      <c r="D66" s="160"/>
    </row>
    <row r="67" spans="2:4" ht="12.75" x14ac:dyDescent="0.2">
      <c r="B67" s="163"/>
      <c r="C67" s="160"/>
      <c r="D67" s="160"/>
    </row>
    <row r="68" spans="2:4" ht="12.75" x14ac:dyDescent="0.2">
      <c r="B68" s="163"/>
      <c r="C68" s="160"/>
      <c r="D68" s="160"/>
    </row>
    <row r="69" spans="2:4" ht="12.75" x14ac:dyDescent="0.2">
      <c r="B69" s="163"/>
      <c r="C69" s="160"/>
      <c r="D69" s="160"/>
    </row>
    <row r="70" spans="2:4" ht="12.75" x14ac:dyDescent="0.2">
      <c r="B70" s="163"/>
      <c r="C70" s="160"/>
      <c r="D70" s="160"/>
    </row>
    <row r="71" spans="2:4" ht="12.75" x14ac:dyDescent="0.2">
      <c r="B71" s="163"/>
      <c r="C71" s="160"/>
      <c r="D71" s="160"/>
    </row>
    <row r="72" spans="2:4" ht="12.75" x14ac:dyDescent="0.2">
      <c r="B72" s="163"/>
      <c r="C72" s="160"/>
      <c r="D72" s="160"/>
    </row>
    <row r="73" spans="2:4" ht="12.75" x14ac:dyDescent="0.2">
      <c r="B73" s="163"/>
      <c r="C73" s="160"/>
      <c r="D73" s="160"/>
    </row>
    <row r="74" spans="2:4" ht="12.75" x14ac:dyDescent="0.2">
      <c r="B74" s="163"/>
      <c r="C74" s="160"/>
      <c r="D74" s="160"/>
    </row>
    <row r="75" spans="2:4" ht="12.75" x14ac:dyDescent="0.2">
      <c r="B75" s="163"/>
      <c r="C75" s="160"/>
      <c r="D75" s="160"/>
    </row>
    <row r="76" spans="2:4" ht="12.75" x14ac:dyDescent="0.2">
      <c r="B76" s="163"/>
      <c r="C76" s="160"/>
      <c r="D76" s="160"/>
    </row>
    <row r="77" spans="2:4" x14ac:dyDescent="0.2">
      <c r="B77" s="164"/>
      <c r="C77" s="91"/>
      <c r="D77" s="160"/>
    </row>
    <row r="78" spans="2:4" x14ac:dyDescent="0.2">
      <c r="B78" s="91"/>
      <c r="C78" s="91"/>
      <c r="D78" s="160"/>
    </row>
    <row r="79" spans="2:4" x14ac:dyDescent="0.2">
      <c r="B79" s="91"/>
      <c r="C79" s="91"/>
      <c r="D79" s="160"/>
    </row>
    <row r="80" spans="2:4" x14ac:dyDescent="0.2">
      <c r="B80" s="91"/>
      <c r="C80" s="91"/>
      <c r="D80" s="160"/>
    </row>
    <row r="81" spans="2:4" ht="12.75" x14ac:dyDescent="0.2">
      <c r="B81" s="165"/>
      <c r="C81" s="91"/>
      <c r="D81" s="160"/>
    </row>
    <row r="82" spans="2:4" x14ac:dyDescent="0.2">
      <c r="B82" s="91"/>
      <c r="C82" s="91"/>
      <c r="D82" s="160"/>
    </row>
    <row r="83" spans="2:4" x14ac:dyDescent="0.2">
      <c r="B83" s="91"/>
      <c r="C83" s="91"/>
      <c r="D83" s="160"/>
    </row>
    <row r="84" spans="2:4" x14ac:dyDescent="0.2">
      <c r="B84" s="91"/>
      <c r="C84" s="91"/>
      <c r="D84" s="160"/>
    </row>
    <row r="85" spans="2:4" x14ac:dyDescent="0.2">
      <c r="B85" s="91"/>
      <c r="C85" s="91"/>
      <c r="D85" s="160"/>
    </row>
    <row r="86" spans="2:4" x14ac:dyDescent="0.2">
      <c r="B86" s="91"/>
      <c r="C86" s="91"/>
      <c r="D86" s="160"/>
    </row>
    <row r="87" spans="2:4" x14ac:dyDescent="0.2">
      <c r="B87" s="91"/>
      <c r="C87" s="91"/>
      <c r="D87" s="160"/>
    </row>
    <row r="88" spans="2:4" x14ac:dyDescent="0.2">
      <c r="B88" s="91"/>
      <c r="C88" s="91"/>
      <c r="D88" s="160"/>
    </row>
    <row r="89" spans="2:4" x14ac:dyDescent="0.2">
      <c r="B89" s="91"/>
      <c r="C89" s="91"/>
      <c r="D89" s="160"/>
    </row>
    <row r="90" spans="2:4" x14ac:dyDescent="0.2">
      <c r="B90" s="91"/>
      <c r="C90" s="91"/>
      <c r="D90" s="160"/>
    </row>
    <row r="91" spans="2:4" x14ac:dyDescent="0.2">
      <c r="B91" s="91"/>
      <c r="C91" s="91"/>
      <c r="D91" s="160"/>
    </row>
    <row r="92" spans="2:4" x14ac:dyDescent="0.2">
      <c r="B92" s="91"/>
      <c r="C92" s="91"/>
      <c r="D92" s="160"/>
    </row>
    <row r="93" spans="2:4" x14ac:dyDescent="0.2">
      <c r="B93" s="91"/>
      <c r="C93" s="91"/>
      <c r="D93" s="160"/>
    </row>
    <row r="94" spans="2:4" x14ac:dyDescent="0.2">
      <c r="B94" s="91"/>
      <c r="C94" s="91"/>
      <c r="D94" s="160"/>
    </row>
    <row r="95" spans="2:4" x14ac:dyDescent="0.2">
      <c r="B95" s="91"/>
      <c r="C95" s="91"/>
      <c r="D95" s="160"/>
    </row>
    <row r="96" spans="2:4" x14ac:dyDescent="0.2">
      <c r="B96" s="91"/>
      <c r="C96" s="91"/>
      <c r="D96" s="160"/>
    </row>
    <row r="97" spans="2:4" x14ac:dyDescent="0.2">
      <c r="B97" s="91"/>
      <c r="C97" s="91"/>
      <c r="D97" s="160"/>
    </row>
    <row r="98" spans="2:4" x14ac:dyDescent="0.2">
      <c r="B98" s="91"/>
      <c r="C98" s="91"/>
      <c r="D98" s="160"/>
    </row>
    <row r="99" spans="2:4" x14ac:dyDescent="0.2">
      <c r="B99" s="91"/>
      <c r="C99" s="91"/>
      <c r="D99" s="160"/>
    </row>
    <row r="100" spans="2:4" x14ac:dyDescent="0.2">
      <c r="B100" s="91"/>
      <c r="C100" s="91"/>
      <c r="D100" s="160"/>
    </row>
    <row r="101" spans="2:4" x14ac:dyDescent="0.2">
      <c r="B101" s="91"/>
      <c r="C101" s="91"/>
      <c r="D101" s="160"/>
    </row>
    <row r="102" spans="2:4" x14ac:dyDescent="0.2">
      <c r="B102" s="91"/>
      <c r="C102" s="91"/>
      <c r="D102" s="160"/>
    </row>
    <row r="103" spans="2:4" x14ac:dyDescent="0.2">
      <c r="B103" s="91"/>
      <c r="C103" s="91"/>
      <c r="D103" s="160"/>
    </row>
    <row r="104" spans="2:4" x14ac:dyDescent="0.2">
      <c r="B104" s="91"/>
      <c r="C104" s="91"/>
      <c r="D104" s="160"/>
    </row>
    <row r="105" spans="2:4" x14ac:dyDescent="0.2">
      <c r="B105" s="91"/>
      <c r="C105" s="91"/>
      <c r="D105" s="160"/>
    </row>
    <row r="106" spans="2:4" x14ac:dyDescent="0.2">
      <c r="B106" s="91"/>
      <c r="C106" s="91"/>
      <c r="D106" s="160"/>
    </row>
    <row r="107" spans="2:4" x14ac:dyDescent="0.2">
      <c r="B107" s="91"/>
      <c r="C107" s="91"/>
      <c r="D107" s="160"/>
    </row>
    <row r="108" spans="2:4" x14ac:dyDescent="0.2">
      <c r="B108" s="91"/>
      <c r="C108" s="91"/>
      <c r="D108" s="160"/>
    </row>
    <row r="109" spans="2:4" x14ac:dyDescent="0.2">
      <c r="B109" s="91"/>
      <c r="C109" s="91"/>
      <c r="D109" s="160"/>
    </row>
    <row r="110" spans="2:4" x14ac:dyDescent="0.2">
      <c r="B110" s="91"/>
      <c r="C110" s="91"/>
      <c r="D110" s="160"/>
    </row>
    <row r="111" spans="2:4" x14ac:dyDescent="0.2">
      <c r="B111" s="91"/>
      <c r="C111" s="91"/>
      <c r="D111" s="160"/>
    </row>
    <row r="112" spans="2:4" x14ac:dyDescent="0.2">
      <c r="B112" s="91"/>
      <c r="C112" s="91"/>
      <c r="D112" s="160"/>
    </row>
    <row r="113" spans="2:4" x14ac:dyDescent="0.2">
      <c r="B113" s="91"/>
      <c r="C113" s="91"/>
      <c r="D113" s="160"/>
    </row>
    <row r="114" spans="2:4" x14ac:dyDescent="0.2">
      <c r="B114" s="91"/>
      <c r="C114" s="91"/>
      <c r="D114" s="160"/>
    </row>
    <row r="115" spans="2:4" x14ac:dyDescent="0.2">
      <c r="B115" s="91"/>
      <c r="C115" s="91"/>
      <c r="D115" s="160"/>
    </row>
    <row r="116" spans="2:4" x14ac:dyDescent="0.2">
      <c r="B116" s="91"/>
      <c r="C116" s="91"/>
      <c r="D116" s="160"/>
    </row>
    <row r="117" spans="2:4" x14ac:dyDescent="0.2">
      <c r="B117" s="91"/>
      <c r="C117" s="91"/>
      <c r="D117" s="160"/>
    </row>
    <row r="118" spans="2:4" x14ac:dyDescent="0.2">
      <c r="B118" s="91"/>
      <c r="C118" s="91"/>
      <c r="D118" s="160"/>
    </row>
    <row r="119" spans="2:4" x14ac:dyDescent="0.2">
      <c r="B119" s="91"/>
      <c r="C119" s="91"/>
      <c r="D119" s="160"/>
    </row>
    <row r="120" spans="2:4" x14ac:dyDescent="0.2">
      <c r="B120" s="91"/>
      <c r="C120" s="91"/>
      <c r="D120" s="160"/>
    </row>
    <row r="121" spans="2:4" x14ac:dyDescent="0.2">
      <c r="B121" s="91"/>
      <c r="C121" s="91"/>
      <c r="D121" s="160"/>
    </row>
    <row r="122" spans="2:4" x14ac:dyDescent="0.2">
      <c r="B122" s="91"/>
      <c r="C122" s="91"/>
      <c r="D122" s="160"/>
    </row>
    <row r="123" spans="2:4" x14ac:dyDescent="0.2">
      <c r="B123" s="91"/>
      <c r="C123" s="91"/>
      <c r="D123" s="160"/>
    </row>
    <row r="124" spans="2:4" x14ac:dyDescent="0.2">
      <c r="B124" s="91"/>
      <c r="C124" s="91"/>
      <c r="D124" s="160"/>
    </row>
    <row r="125" spans="2:4" x14ac:dyDescent="0.2">
      <c r="B125" s="91"/>
      <c r="C125" s="91"/>
      <c r="D125" s="160"/>
    </row>
    <row r="126" spans="2:4" x14ac:dyDescent="0.2">
      <c r="B126" s="91"/>
      <c r="C126" s="91"/>
      <c r="D126" s="160"/>
    </row>
    <row r="127" spans="2:4" x14ac:dyDescent="0.2">
      <c r="B127" s="91"/>
      <c r="C127" s="91"/>
      <c r="D127" s="160"/>
    </row>
    <row r="128" spans="2:4" x14ac:dyDescent="0.2">
      <c r="B128" s="91"/>
      <c r="C128" s="91"/>
      <c r="D128" s="160"/>
    </row>
    <row r="129" spans="2:4" x14ac:dyDescent="0.2">
      <c r="B129" s="91"/>
      <c r="C129" s="91"/>
      <c r="D129" s="160"/>
    </row>
    <row r="130" spans="2:4" x14ac:dyDescent="0.2">
      <c r="B130" s="91"/>
      <c r="C130" s="91"/>
      <c r="D130" s="160"/>
    </row>
    <row r="131" spans="2:4" x14ac:dyDescent="0.2">
      <c r="B131" s="91"/>
      <c r="C131" s="91"/>
      <c r="D131" s="160"/>
    </row>
    <row r="132" spans="2:4" x14ac:dyDescent="0.2">
      <c r="B132" s="91"/>
      <c r="C132" s="91"/>
      <c r="D132" s="160"/>
    </row>
    <row r="133" spans="2:4" x14ac:dyDescent="0.2">
      <c r="B133" s="91"/>
      <c r="C133" s="91"/>
      <c r="D133" s="160"/>
    </row>
    <row r="134" spans="2:4" x14ac:dyDescent="0.2">
      <c r="B134" s="91"/>
      <c r="C134" s="91"/>
      <c r="D134" s="160"/>
    </row>
    <row r="135" spans="2:4" x14ac:dyDescent="0.2">
      <c r="B135" s="91"/>
      <c r="C135" s="91"/>
      <c r="D135" s="160"/>
    </row>
    <row r="136" spans="2:4" x14ac:dyDescent="0.2">
      <c r="B136" s="91"/>
      <c r="C136" s="91"/>
      <c r="D136" s="160"/>
    </row>
    <row r="137" spans="2:4" x14ac:dyDescent="0.2">
      <c r="B137" s="91"/>
      <c r="C137" s="91"/>
      <c r="D137" s="160"/>
    </row>
    <row r="138" spans="2:4" x14ac:dyDescent="0.2">
      <c r="B138" s="91"/>
      <c r="C138" s="91"/>
      <c r="D138" s="160"/>
    </row>
    <row r="139" spans="2:4" x14ac:dyDescent="0.2">
      <c r="B139" s="91"/>
      <c r="C139" s="91"/>
      <c r="D139" s="160"/>
    </row>
    <row r="140" spans="2:4" x14ac:dyDescent="0.2">
      <c r="B140" s="91"/>
      <c r="C140" s="91"/>
      <c r="D140" s="160"/>
    </row>
    <row r="141" spans="2:4" x14ac:dyDescent="0.2">
      <c r="B141" s="91"/>
      <c r="C141" s="91"/>
      <c r="D141" s="160"/>
    </row>
    <row r="142" spans="2:4" x14ac:dyDescent="0.2">
      <c r="B142" s="91"/>
      <c r="C142" s="91"/>
      <c r="D142" s="160"/>
    </row>
    <row r="143" spans="2:4" x14ac:dyDescent="0.2">
      <c r="B143" s="91"/>
      <c r="C143" s="91"/>
      <c r="D143" s="160"/>
    </row>
    <row r="144" spans="2:4" x14ac:dyDescent="0.2">
      <c r="B144" s="91"/>
      <c r="C144" s="91"/>
      <c r="D144" s="160"/>
    </row>
    <row r="145" spans="2:4" x14ac:dyDescent="0.2">
      <c r="B145" s="91"/>
      <c r="C145" s="91"/>
      <c r="D145" s="160"/>
    </row>
    <row r="146" spans="2:4" x14ac:dyDescent="0.2">
      <c r="B146" s="91"/>
      <c r="C146" s="91"/>
      <c r="D146" s="160"/>
    </row>
    <row r="147" spans="2:4" x14ac:dyDescent="0.2">
      <c r="B147" s="91"/>
      <c r="C147" s="91"/>
      <c r="D147" s="160"/>
    </row>
    <row r="148" spans="2:4" x14ac:dyDescent="0.2">
      <c r="B148" s="91"/>
      <c r="C148" s="91"/>
      <c r="D148" s="160"/>
    </row>
    <row r="149" spans="2:4" x14ac:dyDescent="0.2">
      <c r="B149" s="91"/>
      <c r="C149" s="91"/>
      <c r="D149" s="160"/>
    </row>
    <row r="150" spans="2:4" x14ac:dyDescent="0.2">
      <c r="B150" s="91"/>
      <c r="C150" s="91"/>
      <c r="D150" s="160"/>
    </row>
    <row r="151" spans="2:4" x14ac:dyDescent="0.2">
      <c r="B151" s="91"/>
      <c r="C151" s="91"/>
      <c r="D151" s="160"/>
    </row>
    <row r="152" spans="2:4" x14ac:dyDescent="0.2">
      <c r="B152" s="91"/>
      <c r="C152" s="91"/>
      <c r="D152" s="160"/>
    </row>
    <row r="153" spans="2:4" x14ac:dyDescent="0.2">
      <c r="B153" s="91"/>
      <c r="C153" s="91"/>
      <c r="D153" s="160"/>
    </row>
    <row r="154" spans="2:4" x14ac:dyDescent="0.2">
      <c r="B154" s="91"/>
      <c r="C154" s="91"/>
      <c r="D154" s="160"/>
    </row>
    <row r="155" spans="2:4" x14ac:dyDescent="0.2">
      <c r="B155" s="91"/>
      <c r="C155" s="91"/>
      <c r="D155" s="160"/>
    </row>
    <row r="156" spans="2:4" x14ac:dyDescent="0.2">
      <c r="B156" s="91"/>
      <c r="C156" s="91"/>
      <c r="D156" s="160"/>
    </row>
    <row r="157" spans="2:4" x14ac:dyDescent="0.2">
      <c r="B157" s="91"/>
      <c r="C157" s="91"/>
      <c r="D157" s="160"/>
    </row>
    <row r="158" spans="2:4" x14ac:dyDescent="0.2">
      <c r="B158" s="91"/>
      <c r="C158" s="91"/>
      <c r="D158" s="160"/>
    </row>
    <row r="159" spans="2:4" x14ac:dyDescent="0.2">
      <c r="B159" s="91"/>
      <c r="C159" s="91"/>
      <c r="D159" s="160"/>
    </row>
    <row r="160" spans="2:4" x14ac:dyDescent="0.2">
      <c r="B160" s="91"/>
      <c r="C160" s="91"/>
      <c r="D160" s="160"/>
    </row>
    <row r="161" spans="2:4" x14ac:dyDescent="0.2">
      <c r="B161" s="91"/>
      <c r="C161" s="91"/>
      <c r="D161" s="160"/>
    </row>
    <row r="162" spans="2:4" x14ac:dyDescent="0.2">
      <c r="B162" s="91"/>
      <c r="C162" s="91"/>
      <c r="D162" s="160"/>
    </row>
    <row r="163" spans="2:4" x14ac:dyDescent="0.2">
      <c r="B163" s="91"/>
      <c r="C163" s="91"/>
      <c r="D163" s="160"/>
    </row>
    <row r="164" spans="2:4" x14ac:dyDescent="0.2">
      <c r="B164" s="91"/>
      <c r="C164" s="91"/>
      <c r="D164" s="160"/>
    </row>
    <row r="165" spans="2:4" x14ac:dyDescent="0.2">
      <c r="B165" s="91"/>
      <c r="C165" s="91"/>
      <c r="D165" s="160"/>
    </row>
    <row r="166" spans="2:4" x14ac:dyDescent="0.2">
      <c r="B166" s="91"/>
      <c r="C166" s="91"/>
      <c r="D166" s="160"/>
    </row>
    <row r="167" spans="2:4" x14ac:dyDescent="0.2">
      <c r="B167" s="91"/>
      <c r="C167" s="91"/>
      <c r="D167" s="160"/>
    </row>
    <row r="168" spans="2:4" x14ac:dyDescent="0.2">
      <c r="B168" s="91"/>
      <c r="C168" s="91"/>
      <c r="D168" s="160"/>
    </row>
    <row r="169" spans="2:4" x14ac:dyDescent="0.2">
      <c r="B169" s="91"/>
      <c r="C169" s="91"/>
      <c r="D169" s="160"/>
    </row>
    <row r="170" spans="2:4" x14ac:dyDescent="0.2">
      <c r="B170" s="91"/>
      <c r="C170" s="91"/>
      <c r="D170" s="160"/>
    </row>
    <row r="171" spans="2:4" x14ac:dyDescent="0.2">
      <c r="B171" s="91"/>
      <c r="C171" s="91"/>
      <c r="D171" s="160"/>
    </row>
    <row r="172" spans="2:4" x14ac:dyDescent="0.2">
      <c r="B172" s="91"/>
      <c r="C172" s="91"/>
      <c r="D172" s="160"/>
    </row>
    <row r="173" spans="2:4" x14ac:dyDescent="0.2">
      <c r="B173" s="91"/>
      <c r="C173" s="91"/>
      <c r="D173" s="160"/>
    </row>
    <row r="174" spans="2:4" x14ac:dyDescent="0.2">
      <c r="B174" s="91"/>
      <c r="C174" s="91"/>
      <c r="D174" s="160"/>
    </row>
    <row r="175" spans="2:4" x14ac:dyDescent="0.2">
      <c r="B175" s="91"/>
      <c r="C175" s="91"/>
      <c r="D175" s="160"/>
    </row>
    <row r="176" spans="2:4" x14ac:dyDescent="0.2">
      <c r="B176" s="91"/>
      <c r="C176" s="91"/>
      <c r="D176" s="160"/>
    </row>
    <row r="177" spans="2:4" x14ac:dyDescent="0.2">
      <c r="B177" s="91"/>
      <c r="C177" s="91"/>
      <c r="D177" s="160"/>
    </row>
    <row r="178" spans="2:4" x14ac:dyDescent="0.2">
      <c r="B178" s="91"/>
      <c r="C178" s="91"/>
      <c r="D178" s="160"/>
    </row>
    <row r="179" spans="2:4" x14ac:dyDescent="0.2">
      <c r="B179" s="91"/>
      <c r="C179" s="91"/>
      <c r="D179" s="160"/>
    </row>
    <row r="180" spans="2:4" x14ac:dyDescent="0.2">
      <c r="B180" s="91"/>
      <c r="C180" s="91"/>
      <c r="D180" s="160"/>
    </row>
    <row r="181" spans="2:4" x14ac:dyDescent="0.2">
      <c r="B181" s="91"/>
      <c r="C181" s="91"/>
      <c r="D181" s="160"/>
    </row>
    <row r="182" spans="2:4" x14ac:dyDescent="0.2">
      <c r="B182" s="91"/>
      <c r="C182" s="91"/>
      <c r="D182" s="160"/>
    </row>
    <row r="183" spans="2:4" x14ac:dyDescent="0.2">
      <c r="B183" s="91"/>
      <c r="C183" s="91"/>
      <c r="D183" s="160"/>
    </row>
    <row r="184" spans="2:4" x14ac:dyDescent="0.2">
      <c r="B184" s="91"/>
      <c r="C184" s="91"/>
      <c r="D184" s="160"/>
    </row>
    <row r="185" spans="2:4" x14ac:dyDescent="0.2">
      <c r="B185" s="91"/>
      <c r="C185" s="91"/>
      <c r="D185" s="160"/>
    </row>
    <row r="186" spans="2:4" x14ac:dyDescent="0.2">
      <c r="B186" s="91"/>
      <c r="C186" s="91"/>
      <c r="D186" s="160"/>
    </row>
    <row r="187" spans="2:4" x14ac:dyDescent="0.2">
      <c r="B187" s="91"/>
      <c r="C187" s="91"/>
      <c r="D187" s="160"/>
    </row>
    <row r="188" spans="2:4" x14ac:dyDescent="0.2">
      <c r="B188" s="91"/>
      <c r="C188" s="91"/>
      <c r="D188" s="160"/>
    </row>
    <row r="189" spans="2:4" x14ac:dyDescent="0.2">
      <c r="B189" s="91"/>
      <c r="C189" s="91"/>
      <c r="D189" s="160"/>
    </row>
    <row r="190" spans="2:4" x14ac:dyDescent="0.2">
      <c r="B190" s="91"/>
      <c r="C190" s="91"/>
      <c r="D190" s="160"/>
    </row>
    <row r="191" spans="2:4" x14ac:dyDescent="0.2">
      <c r="B191" s="91"/>
      <c r="C191" s="91"/>
      <c r="D191" s="160"/>
    </row>
    <row r="192" spans="2:4" x14ac:dyDescent="0.2">
      <c r="B192" s="91"/>
      <c r="C192" s="91"/>
      <c r="D192" s="160"/>
    </row>
    <row r="193" spans="2:4" x14ac:dyDescent="0.2">
      <c r="B193" s="91"/>
      <c r="C193" s="91"/>
      <c r="D193" s="160"/>
    </row>
    <row r="194" spans="2:4" x14ac:dyDescent="0.2">
      <c r="B194" s="91"/>
      <c r="C194" s="91"/>
      <c r="D194" s="160"/>
    </row>
    <row r="195" spans="2:4" x14ac:dyDescent="0.2">
      <c r="B195" s="91"/>
      <c r="C195" s="91"/>
      <c r="D195" s="160"/>
    </row>
    <row r="196" spans="2:4" x14ac:dyDescent="0.2">
      <c r="B196" s="91"/>
      <c r="C196" s="91"/>
      <c r="D196" s="160"/>
    </row>
    <row r="197" spans="2:4" x14ac:dyDescent="0.2">
      <c r="B197" s="91"/>
      <c r="C197" s="91"/>
      <c r="D197" s="160"/>
    </row>
    <row r="198" spans="2:4" x14ac:dyDescent="0.2">
      <c r="B198" s="91"/>
      <c r="C198" s="91"/>
      <c r="D198" s="160"/>
    </row>
    <row r="199" spans="2:4" x14ac:dyDescent="0.2">
      <c r="B199" s="91"/>
      <c r="C199" s="91"/>
      <c r="D199" s="160"/>
    </row>
    <row r="200" spans="2:4" x14ac:dyDescent="0.2">
      <c r="B200" s="91"/>
      <c r="C200" s="91"/>
      <c r="D200" s="160"/>
    </row>
    <row r="201" spans="2:4" x14ac:dyDescent="0.2">
      <c r="B201" s="91"/>
      <c r="C201" s="91"/>
      <c r="D201" s="160"/>
    </row>
    <row r="202" spans="2:4" x14ac:dyDescent="0.2">
      <c r="B202" s="91"/>
      <c r="C202" s="91"/>
      <c r="D202" s="160"/>
    </row>
    <row r="203" spans="2:4" x14ac:dyDescent="0.2">
      <c r="B203" s="91"/>
      <c r="C203" s="91"/>
      <c r="D203" s="160"/>
    </row>
    <row r="204" spans="2:4" x14ac:dyDescent="0.2">
      <c r="B204" s="91"/>
      <c r="C204" s="91"/>
      <c r="D204" s="160"/>
    </row>
    <row r="205" spans="2:4" x14ac:dyDescent="0.2">
      <c r="B205" s="91"/>
      <c r="C205" s="91"/>
      <c r="D205" s="160"/>
    </row>
    <row r="206" spans="2:4" x14ac:dyDescent="0.2">
      <c r="B206" s="91"/>
      <c r="C206" s="91"/>
      <c r="D206" s="160"/>
    </row>
    <row r="207" spans="2:4" x14ac:dyDescent="0.2">
      <c r="B207" s="91"/>
      <c r="C207" s="91"/>
      <c r="D207" s="160"/>
    </row>
    <row r="208" spans="2:4" x14ac:dyDescent="0.2">
      <c r="B208" s="91"/>
      <c r="C208" s="91"/>
      <c r="D208" s="160"/>
    </row>
    <row r="209" spans="2:4" x14ac:dyDescent="0.2">
      <c r="B209" s="91"/>
      <c r="C209" s="91"/>
      <c r="D209" s="160"/>
    </row>
    <row r="210" spans="2:4" x14ac:dyDescent="0.2">
      <c r="B210" s="91"/>
      <c r="C210" s="91"/>
      <c r="D210" s="160"/>
    </row>
    <row r="211" spans="2:4" x14ac:dyDescent="0.2">
      <c r="B211" s="91"/>
      <c r="C211" s="91"/>
      <c r="D211" s="160"/>
    </row>
    <row r="212" spans="2:4" x14ac:dyDescent="0.2">
      <c r="B212" s="91"/>
      <c r="C212" s="91"/>
      <c r="D212" s="160"/>
    </row>
    <row r="213" spans="2:4" x14ac:dyDescent="0.2">
      <c r="B213" s="91"/>
      <c r="C213" s="91"/>
      <c r="D213" s="160"/>
    </row>
    <row r="214" spans="2:4" x14ac:dyDescent="0.2">
      <c r="B214" s="91"/>
      <c r="C214" s="91"/>
      <c r="D214" s="160"/>
    </row>
    <row r="215" spans="2:4" x14ac:dyDescent="0.2">
      <c r="B215" s="91"/>
      <c r="C215" s="91"/>
      <c r="D215" s="160"/>
    </row>
    <row r="216" spans="2:4" x14ac:dyDescent="0.2">
      <c r="B216" s="91"/>
      <c r="C216" s="91"/>
      <c r="D216" s="160"/>
    </row>
    <row r="217" spans="2:4" x14ac:dyDescent="0.2">
      <c r="B217" s="91"/>
      <c r="C217" s="91"/>
      <c r="D217" s="160"/>
    </row>
    <row r="218" spans="2:4" x14ac:dyDescent="0.2">
      <c r="B218" s="91"/>
      <c r="C218" s="91"/>
      <c r="D218" s="160"/>
    </row>
    <row r="219" spans="2:4" x14ac:dyDescent="0.2">
      <c r="B219" s="91"/>
      <c r="C219" s="91"/>
      <c r="D219" s="160"/>
    </row>
    <row r="220" spans="2:4" x14ac:dyDescent="0.2">
      <c r="B220" s="91"/>
      <c r="C220" s="91"/>
      <c r="D220" s="160"/>
    </row>
    <row r="221" spans="2:4" x14ac:dyDescent="0.2">
      <c r="B221" s="91"/>
      <c r="C221" s="91"/>
      <c r="D221" s="160"/>
    </row>
    <row r="222" spans="2:4" x14ac:dyDescent="0.2">
      <c r="B222" s="91"/>
      <c r="C222" s="91"/>
      <c r="D222" s="160"/>
    </row>
    <row r="223" spans="2:4" x14ac:dyDescent="0.2">
      <c r="B223" s="91"/>
      <c r="C223" s="91"/>
      <c r="D223" s="160"/>
    </row>
    <row r="224" spans="2:4" x14ac:dyDescent="0.2">
      <c r="B224" s="91"/>
      <c r="C224" s="91"/>
      <c r="D224" s="160"/>
    </row>
    <row r="225" spans="2:4" x14ac:dyDescent="0.2">
      <c r="B225" s="91"/>
      <c r="C225" s="91"/>
      <c r="D225" s="160"/>
    </row>
    <row r="226" spans="2:4" x14ac:dyDescent="0.2">
      <c r="B226" s="91"/>
      <c r="C226" s="91"/>
      <c r="D226" s="160"/>
    </row>
    <row r="227" spans="2:4" x14ac:dyDescent="0.2">
      <c r="B227" s="91"/>
      <c r="C227" s="91"/>
      <c r="D227" s="160"/>
    </row>
    <row r="228" spans="2:4" x14ac:dyDescent="0.2">
      <c r="B228" s="91"/>
      <c r="C228" s="91"/>
      <c r="D228" s="160"/>
    </row>
    <row r="229" spans="2:4" x14ac:dyDescent="0.2">
      <c r="B229" s="91"/>
      <c r="C229" s="91"/>
      <c r="D229" s="160"/>
    </row>
    <row r="230" spans="2:4" x14ac:dyDescent="0.2">
      <c r="B230" s="91"/>
      <c r="C230" s="91"/>
      <c r="D230" s="160"/>
    </row>
    <row r="231" spans="2:4" x14ac:dyDescent="0.2">
      <c r="B231" s="91"/>
      <c r="C231" s="91"/>
      <c r="D231" s="160"/>
    </row>
    <row r="232" spans="2:4" x14ac:dyDescent="0.2">
      <c r="B232" s="91"/>
      <c r="C232" s="91"/>
      <c r="D232" s="160"/>
    </row>
    <row r="233" spans="2:4" x14ac:dyDescent="0.2">
      <c r="B233" s="91"/>
      <c r="C233" s="91"/>
      <c r="D233" s="160"/>
    </row>
    <row r="234" spans="2:4" x14ac:dyDescent="0.2">
      <c r="B234" s="91"/>
      <c r="C234" s="91"/>
      <c r="D234" s="160"/>
    </row>
    <row r="235" spans="2:4" x14ac:dyDescent="0.2">
      <c r="B235" s="91"/>
      <c r="C235" s="91"/>
      <c r="D235" s="160"/>
    </row>
    <row r="236" spans="2:4" x14ac:dyDescent="0.2">
      <c r="B236" s="91"/>
      <c r="C236" s="91"/>
      <c r="D236" s="160"/>
    </row>
    <row r="237" spans="2:4" x14ac:dyDescent="0.2">
      <c r="B237" s="91"/>
      <c r="C237" s="91"/>
      <c r="D237" s="160"/>
    </row>
    <row r="238" spans="2:4" x14ac:dyDescent="0.2">
      <c r="B238" s="91"/>
      <c r="C238" s="91"/>
      <c r="D238" s="160"/>
    </row>
    <row r="239" spans="2:4" x14ac:dyDescent="0.2">
      <c r="B239" s="91"/>
      <c r="C239" s="91"/>
      <c r="D239" s="160"/>
    </row>
    <row r="240" spans="2:4" x14ac:dyDescent="0.2">
      <c r="B240" s="91"/>
      <c r="C240" s="91"/>
      <c r="D240" s="160"/>
    </row>
    <row r="241" spans="2:4" x14ac:dyDescent="0.2">
      <c r="B241" s="91"/>
      <c r="C241" s="91"/>
      <c r="D241" s="160"/>
    </row>
    <row r="242" spans="2:4" x14ac:dyDescent="0.2">
      <c r="B242" s="91"/>
      <c r="C242" s="91"/>
      <c r="D242" s="160"/>
    </row>
    <row r="243" spans="2:4" x14ac:dyDescent="0.2">
      <c r="B243" s="91"/>
      <c r="C243" s="91"/>
      <c r="D243" s="160"/>
    </row>
    <row r="244" spans="2:4" x14ac:dyDescent="0.2">
      <c r="B244" s="91"/>
      <c r="C244" s="91"/>
      <c r="D244" s="160"/>
    </row>
    <row r="245" spans="2:4" x14ac:dyDescent="0.2">
      <c r="B245" s="91"/>
      <c r="C245" s="91"/>
      <c r="D245" s="160"/>
    </row>
    <row r="246" spans="2:4" x14ac:dyDescent="0.2">
      <c r="B246" s="91"/>
      <c r="C246" s="91"/>
      <c r="D246" s="160"/>
    </row>
    <row r="247" spans="2:4" x14ac:dyDescent="0.2">
      <c r="B247" s="91"/>
      <c r="C247" s="91"/>
      <c r="D247" s="160"/>
    </row>
    <row r="248" spans="2:4" x14ac:dyDescent="0.2">
      <c r="B248" s="91"/>
      <c r="C248" s="91"/>
      <c r="D248" s="160"/>
    </row>
    <row r="249" spans="2:4" x14ac:dyDescent="0.2">
      <c r="B249" s="91"/>
      <c r="C249" s="91"/>
      <c r="D249" s="160"/>
    </row>
    <row r="250" spans="2:4" x14ac:dyDescent="0.2">
      <c r="B250" s="91"/>
      <c r="C250" s="91"/>
      <c r="D250" s="160"/>
    </row>
    <row r="251" spans="2:4" x14ac:dyDescent="0.2">
      <c r="B251" s="91"/>
      <c r="C251" s="91"/>
      <c r="D251" s="160"/>
    </row>
    <row r="252" spans="2:4" x14ac:dyDescent="0.2">
      <c r="B252" s="91"/>
      <c r="C252" s="91"/>
      <c r="D252" s="160"/>
    </row>
    <row r="253" spans="2:4" x14ac:dyDescent="0.2">
      <c r="B253" s="91"/>
      <c r="C253" s="91"/>
      <c r="D253" s="160"/>
    </row>
    <row r="254" spans="2:4" x14ac:dyDescent="0.2">
      <c r="B254" s="91"/>
      <c r="C254" s="91"/>
      <c r="D254" s="160"/>
    </row>
    <row r="255" spans="2:4" x14ac:dyDescent="0.2">
      <c r="B255" s="91"/>
      <c r="C255" s="91"/>
      <c r="D255" s="160"/>
    </row>
    <row r="256" spans="2:4" x14ac:dyDescent="0.2">
      <c r="B256" s="91"/>
      <c r="C256" s="91"/>
      <c r="D256" s="160"/>
    </row>
    <row r="257" spans="2:4" x14ac:dyDescent="0.2">
      <c r="B257" s="91"/>
      <c r="C257" s="91"/>
      <c r="D257" s="160"/>
    </row>
    <row r="258" spans="2:4" x14ac:dyDescent="0.2">
      <c r="B258" s="91"/>
      <c r="C258" s="91"/>
      <c r="D258" s="160"/>
    </row>
    <row r="259" spans="2:4" x14ac:dyDescent="0.2">
      <c r="B259" s="91"/>
      <c r="C259" s="91"/>
      <c r="D259" s="160"/>
    </row>
    <row r="260" spans="2:4" x14ac:dyDescent="0.2">
      <c r="B260" s="91"/>
      <c r="C260" s="91"/>
      <c r="D260" s="160"/>
    </row>
    <row r="261" spans="2:4" x14ac:dyDescent="0.2">
      <c r="B261" s="91"/>
      <c r="C261" s="91"/>
      <c r="D261" s="160"/>
    </row>
    <row r="262" spans="2:4" x14ac:dyDescent="0.2">
      <c r="B262" s="91"/>
      <c r="C262" s="91"/>
      <c r="D262" s="160"/>
    </row>
    <row r="263" spans="2:4" x14ac:dyDescent="0.2">
      <c r="B263" s="91"/>
      <c r="C263" s="91"/>
      <c r="D263" s="160"/>
    </row>
    <row r="264" spans="2:4" x14ac:dyDescent="0.2">
      <c r="B264" s="91"/>
      <c r="C264" s="91"/>
      <c r="D264" s="160"/>
    </row>
    <row r="265" spans="2:4" x14ac:dyDescent="0.2">
      <c r="B265" s="91"/>
      <c r="C265" s="91"/>
      <c r="D265" s="160"/>
    </row>
    <row r="266" spans="2:4" x14ac:dyDescent="0.2">
      <c r="B266" s="91"/>
      <c r="C266" s="91"/>
      <c r="D266" s="160"/>
    </row>
    <row r="267" spans="2:4" x14ac:dyDescent="0.2">
      <c r="B267" s="91"/>
      <c r="C267" s="91"/>
      <c r="D267" s="160"/>
    </row>
    <row r="268" spans="2:4" x14ac:dyDescent="0.2">
      <c r="B268" s="91"/>
      <c r="C268" s="91"/>
      <c r="D268" s="160"/>
    </row>
    <row r="269" spans="2:4" x14ac:dyDescent="0.2">
      <c r="B269" s="91"/>
      <c r="C269" s="91"/>
      <c r="D269" s="160"/>
    </row>
    <row r="270" spans="2:4" x14ac:dyDescent="0.2">
      <c r="B270" s="91"/>
      <c r="C270" s="91"/>
      <c r="D270" s="160"/>
    </row>
    <row r="271" spans="2:4" x14ac:dyDescent="0.2">
      <c r="B271" s="91"/>
      <c r="C271" s="91"/>
      <c r="D271" s="160"/>
    </row>
    <row r="272" spans="2:4" x14ac:dyDescent="0.2">
      <c r="B272" s="91"/>
      <c r="C272" s="91"/>
      <c r="D272" s="160"/>
    </row>
    <row r="273" spans="2:4" x14ac:dyDescent="0.2">
      <c r="B273" s="91"/>
      <c r="C273" s="91"/>
      <c r="D273" s="160"/>
    </row>
    <row r="274" spans="2:4" x14ac:dyDescent="0.2">
      <c r="B274" s="91"/>
      <c r="C274" s="91"/>
      <c r="D274" s="160"/>
    </row>
    <row r="275" spans="2:4" x14ac:dyDescent="0.2">
      <c r="B275" s="91"/>
      <c r="C275" s="91"/>
      <c r="D275" s="160"/>
    </row>
    <row r="276" spans="2:4" x14ac:dyDescent="0.2">
      <c r="B276" s="91"/>
      <c r="C276" s="91"/>
      <c r="D276" s="160"/>
    </row>
    <row r="277" spans="2:4" x14ac:dyDescent="0.2">
      <c r="B277" s="91"/>
      <c r="C277" s="91"/>
      <c r="D277" s="160"/>
    </row>
    <row r="278" spans="2:4" x14ac:dyDescent="0.2">
      <c r="B278" s="91"/>
      <c r="C278" s="91"/>
      <c r="D278" s="160"/>
    </row>
    <row r="279" spans="2:4" x14ac:dyDescent="0.2">
      <c r="B279" s="91"/>
      <c r="C279" s="91"/>
      <c r="D279" s="160"/>
    </row>
    <row r="280" spans="2:4" x14ac:dyDescent="0.2">
      <c r="B280" s="91"/>
      <c r="C280" s="91"/>
      <c r="D280" s="160"/>
    </row>
    <row r="281" spans="2:4" x14ac:dyDescent="0.2">
      <c r="B281" s="91"/>
      <c r="C281" s="91"/>
      <c r="D281" s="160"/>
    </row>
    <row r="282" spans="2:4" x14ac:dyDescent="0.2">
      <c r="B282" s="91"/>
      <c r="C282" s="91"/>
      <c r="D282" s="160"/>
    </row>
  </sheetData>
  <sheetProtection sheet="1" objects="1" scenarios="1"/>
  <dataConsolidate function="varp"/>
  <customSheetViews>
    <customSheetView guid="{8BA4CEC8-FA45-4166-89B6-859240B7790F}" scale="55" showPageBreaks="1" fitToPage="1" printArea="1">
      <pane xSplit="4" ySplit="8" topLeftCell="E9" activePane="bottomRight" state="frozen"/>
      <selection pane="bottomRight" activeCell="G9" sqref="G9:G17"/>
      <pageMargins left="0.56000000000000005" right="0.31496062992125984" top="0.55118110236220474" bottom="0.44" header="0.31496062992125984" footer="0.19685039370078741"/>
      <pageSetup paperSize="9" scale="34" orientation="landscape" horizontalDpi="4294967293" verticalDpi="4294967293" r:id="rId1"/>
      <headerFooter>
        <oddFooter>&amp;L&amp;"Verdana,Regular"&amp;8&amp;K00-048&amp;F / &amp;A
&amp;D&amp;C&amp;"Verdana,Regular"&amp;8&amp;K00-048Protected by Copyright 2018 Shirlaws and Growth Metrics. All Rights Reserved.&amp;R&amp;"Verdana,Regular"&amp;8&amp;K00-048&amp;P of &amp;N</oddFooter>
      </headerFooter>
    </customSheetView>
  </customSheetViews>
  <mergeCells count="26">
    <mergeCell ref="V10:V11"/>
    <mergeCell ref="E10:E11"/>
    <mergeCell ref="N10:N11"/>
    <mergeCell ref="K10:K11"/>
    <mergeCell ref="L10:L11"/>
    <mergeCell ref="O10:O11"/>
    <mergeCell ref="P10:P11"/>
    <mergeCell ref="Q10:Q11"/>
    <mergeCell ref="H10:H11"/>
    <mergeCell ref="J10:J11"/>
    <mergeCell ref="U10:U11"/>
    <mergeCell ref="F10:F11"/>
    <mergeCell ref="G10:G11"/>
    <mergeCell ref="C10:C11"/>
    <mergeCell ref="D10:D11"/>
    <mergeCell ref="B7:C7"/>
    <mergeCell ref="T10:T11"/>
    <mergeCell ref="R10:R11"/>
    <mergeCell ref="N9:R9"/>
    <mergeCell ref="C9:D9"/>
    <mergeCell ref="B10:B11"/>
    <mergeCell ref="S10:S11"/>
    <mergeCell ref="K9:M9"/>
    <mergeCell ref="M10:M11"/>
    <mergeCell ref="I10:I11"/>
    <mergeCell ref="G9:J9"/>
  </mergeCells>
  <conditionalFormatting sqref="U1:U9 U12:U1048576">
    <cfRule type="cellIs" dxfId="6" priority="4" operator="equal">
      <formula>"Red"</formula>
    </cfRule>
    <cfRule type="cellIs" dxfId="5" priority="5" operator="equal">
      <formula>"Orange"</formula>
    </cfRule>
    <cfRule type="cellIs" dxfId="4" priority="9" operator="equal">
      <formula>"Green"</formula>
    </cfRule>
  </conditionalFormatting>
  <conditionalFormatting sqref="U22">
    <cfRule type="cellIs" dxfId="3" priority="6" operator="equal">
      <formula>"""Green"""</formula>
    </cfRule>
  </conditionalFormatting>
  <conditionalFormatting sqref="U10:U11">
    <cfRule type="cellIs" dxfId="2" priority="1" operator="equal">
      <formula>"Red"</formula>
    </cfRule>
    <cfRule type="cellIs" dxfId="1" priority="2" operator="equal">
      <formula>"Orange"</formula>
    </cfRule>
    <cfRule type="cellIs" dxfId="0" priority="3" operator="equal">
      <formula>"Green"</formula>
    </cfRule>
  </conditionalFormatting>
  <dataValidations xWindow="931" yWindow="550" count="39">
    <dataValidation allowBlank="1" showInputMessage="1" showErrorMessage="1" errorTitle="Enter Box Element" error="Choose related box element to match the box number from the drop down list.  Refer 9 Boxes if unsure. " promptTitle="Components" prompt="_x000a_Write in your Components. This is the skillsets you require for each Project Task to complete your Objective." sqref="F10:F11" xr:uid="{7698C3DE-C745-44C8-84E8-F1AFDCE1FE8E}"/>
    <dataValidation allowBlank="1" showInputMessage="1" showErrorMessage="1" errorTitle="Box_Element" error="Please choose a matching box element from the list. " promptTitle="Box Element" prompt="_x000a_Choose related box element to match the box number from the drop down list. Refer Resources tabs in this workbook for an explanation of each box." sqref="F10:F11" xr:uid="{AFB82966-3B9C-4003-874F-70020199DC26}"/>
    <dataValidation allowBlank="1" showInputMessage="1" showErrorMessage="1" promptTitle="Time in Days" prompt="_x000a_How much time in days will it take to complete this project?_x000a_" sqref="H10:H11" xr:uid="{36906BCE-5E25-44DD-8769-8ABC13CF5223}"/>
    <dataValidation allowBlank="1" showInputMessage="1" showErrorMessage="1" promptTitle="Investment in Resources" prompt="_x000a_How much in your currency will it cost to invest to complete the objective of each project." sqref="I10:I11" xr:uid="{261BE5BF-7D7F-4E74-A31A-3AD749D7907E}"/>
    <dataValidation allowBlank="1" showInputMessage="1" showErrorMessage="1" promptTitle="Ongoing Resources Cost" prompt="_x000a_How much will it cost in your currency for resources needed to sustain the project objective (per annum)." sqref="J10:J11" xr:uid="{2A4C0C53-92F0-4BF1-B990-EE4235A42BD4}"/>
    <dataValidation allowBlank="1" showInputMessage="1" showErrorMessage="1" promptTitle="Internal Lead person" prompt="_x000a_Name your Internal Lead person. " sqref="N10:N11" xr:uid="{914D5272-85F6-45DC-B9C9-F0E5812262ED}"/>
    <dataValidation allowBlank="1" showInputMessage="1" showErrorMessage="1" promptTitle="Select the Capability Score" prompt="_x000a_Using a tier system, choose from 1 to 4, where 1 is highly capable and 1 is, for example, a junior role and requires training and mentoring. " sqref="R10:R11" xr:uid="{1D5A7C29-FEEA-4C40-AAC2-AFEAE6F01B0A}"/>
    <dataValidation allowBlank="1" showInputMessage="1" showErrorMessage="1" prompt="Date of last update. Feeds from START Here tab." sqref="B7:B9" xr:uid="{6A1ACD78-0F0C-4720-9A98-9F5E41CCF866}"/>
    <dataValidation allowBlank="1" showInputMessage="1" showErrorMessage="1" prompt="Company name. Feeds from START Here tab." sqref="B6" xr:uid="{8C80BB17-B236-4288-909B-FFA9F5C65F2C}"/>
    <dataValidation type="list" allowBlank="1" showInputMessage="1" showErrorMessage="1" promptTitle="Project" prompt="Choose your project from the dropdown list or create your own." sqref="C27" xr:uid="{DAC547B0-31D7-475F-9350-8B5C3A456A9B}">
      <formula1>Projects</formula1>
    </dataValidation>
    <dataValidation type="list" allowBlank="1" showInputMessage="1" showErrorMessage="1" promptTitle="Project" prompt="_x000a_Choose your project from the dropdown list or create your own in the table data tab in this workbook." sqref="C10:C11" xr:uid="{37F2990E-237B-4FF1-9640-DD6F25820858}">
      <formula1>Projects</formula1>
    </dataValidation>
    <dataValidation allowBlank="1" showInputMessage="1" showErrorMessage="1" promptTitle="Task" prompt="_x000a_Enter the task relating to the project." sqref="D10:D11" xr:uid="{D8583D00-FCC1-4FA2-A126-0EA792B56449}"/>
    <dataValidation allowBlank="1" showInputMessage="1" showErrorMessage="1" errorTitle="Enter Box Number" error="Please choose a box number from the list. " promptTitle="Objective" prompt="_x000a_Write in the Objective (Choice) for each Project (Task)." sqref="E10:E11" xr:uid="{E7C9735F-BA43-4A10-92C8-752B54EA40A4}"/>
    <dataValidation allowBlank="1" showInputMessage="1" showErrorMessage="1" errorTitle="Colour" error="_x000a_Choose a Box Number from the drop down list" promptTitle="Objective" prompt="_x000a_Choose the Objective (Choice for each Project (Task)." sqref="E10:E11" xr:uid="{CF6C70B7-2C8E-4A6E-A5EC-932401A72C64}"/>
    <dataValidation allowBlank="1" showInputMessage="1" showErrorMessage="1" promptTitle="Type of Uplift" prompt="_x000a_What type of uplift to you estimate from successfully implementing this project:    _x000a_Revenue_x000a_Margin_x000a_Value. " sqref="K10:K11" xr:uid="{27C0CBD3-1B07-481F-A24D-FF7CD2D080C2}"/>
    <dataValidation allowBlank="1" showInputMessage="1" showErrorMessage="1" promptTitle="Uplift PA" prompt="_x000a_Estimate the currency value of the uplift you will receive with successful implementation of the project. " sqref="L10:L11" xr:uid="{5A73B2F0-B5BA-4385-A5FD-87BA16043BDA}"/>
    <dataValidation allowBlank="1" showInputMessage="1" showErrorMessage="1" promptTitle="Commentary" prompt="_x000a_Add a note about the project, your investment or the ROI to help you make decision making easier." sqref="V10:V11" xr:uid="{F93421BF-F129-4D26-9E29-E2DD2121C046}"/>
    <dataValidation allowBlank="1" showInputMessage="1" showErrorMessage="1" promptTitle="Status of Project" prompt="_x000a_Select from drop down list:_x000a_Not yet started_x000a_In Progress_x000a_Complete_x000a_Or, create your own_x000a_This and % completion can be mapped in your Project Management System of choice." sqref="V10:V11" xr:uid="{9CDC56B8-0B49-463C-B3D6-6D2076855124}"/>
    <dataValidation allowBlank="1" showInputMessage="1" showErrorMessage="1" promptTitle="Internal Team" prompt="_x000a_Name your team or add people's initials." sqref="O10:O11" xr:uid="{C08A81B0-F68A-4FD6-9895-CF8EF9DED699}"/>
    <dataValidation allowBlank="1" showInputMessage="1" showErrorMessage="1" promptTitle="External Team" prompt="_x000a_Name your team or add people's initials." sqref="Q10:Q11" xr:uid="{7F38E576-9CFD-4A8B-AF24-91E6AB5BABB9}"/>
    <dataValidation allowBlank="1" showInputMessage="1" showErrorMessage="1" promptTitle="External Lead person" prompt="_x000a_Name your External Lead person. " sqref="P10:P11" xr:uid="{D68AD536-915D-4C2A-A86E-4B9928D96CAE}"/>
    <dataValidation allowBlank="1" showInputMessage="1" showErrorMessage="1" promptTitle="Task" sqref="D12:D26" xr:uid="{BE0032FF-702B-4F36-8D5A-F205B1F176B6}"/>
    <dataValidation allowBlank="1" showInputMessage="1" showErrorMessage="1" errorTitle="Enter Box Number" error="Please choose a box number from the list. " promptTitle="Objective" sqref="E12:E26" xr:uid="{1B0F0069-1D88-4CA5-9193-C57DC9660C03}"/>
    <dataValidation allowBlank="1" showInputMessage="1" showErrorMessage="1" promptTitle="Investment in Resources" sqref="I12:I26" xr:uid="{ED0A66AB-4DEA-48C4-9DE0-3F679D154543}"/>
    <dataValidation type="list" allowBlank="1" showErrorMessage="1" promptTitle="Project" prompt="_x000a_Choose your project from the dropdown list or create your own in the table data tab in this workbook." sqref="C12:C26" xr:uid="{422752B1-49EC-45E3-AFB4-F1238CC9C318}">
      <formula1>Projects</formula1>
    </dataValidation>
    <dataValidation allowBlank="1" showErrorMessage="1" errorTitle="Colour" error="_x000a_Choose a Box Number from the drop down list" promptTitle="Objective" prompt="_x000a_Choose the Objective (Choice for each Project (Task)." sqref="E12:E26" xr:uid="{A69DA487-AD50-4CEC-A1AC-254940B79074}"/>
    <dataValidation allowBlank="1" showErrorMessage="1" promptTitle="Time in Days" prompt="_x000a_How much time in days will it take to complete this project?_x000a_" sqref="H12:H26" xr:uid="{3B23365F-A5ED-4648-AB51-6FFF0C9A0721}"/>
    <dataValidation type="list" allowBlank="1" showInputMessage="1" showErrorMessage="1" sqref="K12:K26" xr:uid="{46FD83AB-AEB8-4BCB-8845-AF3563FD8656}">
      <formula1>ROI_Type_of_uplift</formula1>
    </dataValidation>
    <dataValidation allowBlank="1" showInputMessage="1" showErrorMessage="1" promptTitle="Choose a priority number" prompt="_x000a_1. This quarter, like now _x000a_2. Can wait until...next quarter_x000a_3. Can be sometime this year_x000a_4. It can wait until next year_x000a_5. Not this year / not sure" sqref="S10:S11" xr:uid="{E24B3F6B-75F0-413C-8D89-74C6675CB778}"/>
    <dataValidation type="list" allowBlank="1" showInputMessage="1" showErrorMessage="1" sqref="S13:S26" xr:uid="{A89DB958-2146-4DF9-BEA1-5267FAB8A1C0}">
      <formula1>Priority</formula1>
    </dataValidation>
    <dataValidation allowBlank="1" showInputMessage="1" showErrorMessage="1" promptTitle="Uplift %" prompt="_x000a_Estimate the uplift you will receive with successful implementation of the project as a %. " sqref="M10:M11" xr:uid="{2C8745EA-3A74-4D54-9C99-6EC02DCE127C}"/>
    <dataValidation allowBlank="1" showInputMessage="1" showErrorMessage="1" promptTitle="Status of Project" prompt="_x000a_Select from drop down list:_x000a_Not yet started_x000a_In Progress_x000a_Complete_x000a_Or, create your own in the Data tab in this workbook by overwriting our suggestions." sqref="T10:T11" xr:uid="{BF253542-B98F-4025-A9A0-CEEBF538ABB1}"/>
    <dataValidation type="list" allowBlank="1" showInputMessage="1" showErrorMessage="1" errorTitle="Status" error="Ensure you pick one option from the dropdown list (from Data tab) so the summary goes to your Dashboard page." promptTitle="Status" sqref="T12:T26" xr:uid="{6B8C4605-AC11-4830-BAF1-B275CFBADDF7}">
      <formula1>Project_Status</formula1>
    </dataValidation>
    <dataValidation type="list" allowBlank="1" showInputMessage="1" showErrorMessage="1" errorTitle="Capability Tier" error="Ensure you choose an option from the dropdown list." sqref="R12:R26" xr:uid="{7B79CCC3-1B74-4E3B-BB32-ADEEEF0DA37C}">
      <formula1>Capability_Score</formula1>
    </dataValidation>
    <dataValidation type="list" allowBlank="1" showInputMessage="1" showErrorMessage="1" error="Ensure you select an option from the dropdown list." promptTitle="Status" sqref="U12:U26" xr:uid="{9792F50B-E800-4FE2-BB3C-B803F7E47001}">
      <formula1>Flags</formula1>
    </dataValidation>
    <dataValidation type="list" allowBlank="1" showInputMessage="1" showErrorMessage="1" error="Ensure you select an option from the dropdown list." sqref="S12" xr:uid="{92411EA6-0840-4B2F-B610-7B08D4129D30}">
      <formula1>Priority</formula1>
    </dataValidation>
    <dataValidation allowBlank="1" showInputMessage="1" showErrorMessage="1" promptTitle="FLAGS to signal how its going" prompt="Select from drop down list where:_x000a_Green = On track_x000a_Orange = A few issues_x000a_Red = project in jeopardy or stalled" sqref="U10:U11" xr:uid="{A01692F5-441C-4FB4-914D-E2DAD0E6F382}"/>
    <dataValidation allowBlank="1" showInputMessage="1" showErrorMessage="1" promptTitle="Type of Investment" prompt="_x000a_STI - short term income_x000a_STE - short term equity_x000a_LTI - long term income_x000a_LTE - long term equity_x000a_Other_x000a__x000a_" sqref="G10:G11" xr:uid="{27669872-3FAD-4CB0-9A2B-C53D81A384DD}"/>
    <dataValidation type="list" allowBlank="1" errorTitle="Enter Box Element" error="Choose related box element to match the box number from the drop down list.  Refer 9 Boxes if unsure. " sqref="G12:G26" xr:uid="{FFA7C607-EA4C-4EBA-9B02-7F4177A2CA82}">
      <formula1>Type_of_Investment</formula1>
    </dataValidation>
  </dataValidations>
  <pageMargins left="0.70866141732283472" right="0.35433070866141736" top="0.55118110236220474" bottom="0.51181102362204722" header="0.31496062992125984" footer="0.31496062992125984"/>
  <pageSetup paperSize="9" scale="29" orientation="landscape" r:id="rId2"/>
  <headerFooter>
    <oddFooter>&amp;L&amp;8&amp;K02-020&amp;A / &amp;F&amp;C&amp;8&amp;K02-020Protected by Copyright ©ONE EARTH.  All Rights Reserved.
&amp;R&amp;8&amp;K02-020&amp;P of &amp;N</oddFooter>
  </headerFooter>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A97FC-125B-4538-A6BE-1E575D73F034}">
  <sheetPr codeName="Sheet2">
    <tabColor rgb="FFFFFFFF"/>
    <pageSetUpPr fitToPage="1"/>
  </sheetPr>
  <dimension ref="B1:Y93"/>
  <sheetViews>
    <sheetView showGridLines="0" zoomScale="85" zoomScaleNormal="85" workbookViewId="0">
      <selection activeCell="C14" sqref="C14:H15"/>
    </sheetView>
  </sheetViews>
  <sheetFormatPr defaultColWidth="8.625" defaultRowHeight="14.25" x14ac:dyDescent="0.2"/>
  <cols>
    <col min="1" max="1" width="3.5" style="166" customWidth="1"/>
    <col min="2" max="2" width="10.875" style="166" customWidth="1"/>
    <col min="3" max="3" width="17.875" style="166" customWidth="1"/>
    <col min="4" max="4" width="8.625" style="166"/>
    <col min="5" max="5" width="14.875" style="166" customWidth="1"/>
    <col min="6" max="6" width="17.875" style="166" customWidth="1"/>
    <col min="7" max="7" width="15.125" style="166" customWidth="1"/>
    <col min="8" max="8" width="17.5" style="166" bestFit="1" customWidth="1"/>
    <col min="9" max="9" width="4.75" style="166" customWidth="1"/>
    <col min="10" max="10" width="22.375" style="166" customWidth="1"/>
    <col min="11" max="11" width="10.25" style="166" customWidth="1"/>
    <col min="12" max="12" width="4.125" style="166" customWidth="1"/>
    <col min="13" max="16" width="13.125" style="166" customWidth="1"/>
    <col min="17" max="17" width="4.5" style="166" customWidth="1"/>
    <col min="18" max="18" width="17.625" style="166" customWidth="1"/>
    <col min="19" max="19" width="15.25" style="166" customWidth="1"/>
    <col min="20" max="20" width="5.125" style="166" customWidth="1"/>
    <col min="21" max="21" width="16.875" style="166" customWidth="1"/>
    <col min="22" max="22" width="7.5" style="166" customWidth="1"/>
    <col min="23" max="23" width="8.625" style="166"/>
    <col min="24" max="24" width="13.625" style="166" customWidth="1"/>
    <col min="25" max="16384" width="8.625" style="166"/>
  </cols>
  <sheetData>
    <row r="1" spans="2:24" ht="73.5" customHeight="1" x14ac:dyDescent="0.2"/>
    <row r="2" spans="2:24" ht="35.1" customHeight="1" x14ac:dyDescent="0.2">
      <c r="C2" s="353"/>
    </row>
    <row r="3" spans="2:24" ht="21.95" customHeight="1" x14ac:dyDescent="0.2">
      <c r="C3" s="354"/>
    </row>
    <row r="5" spans="2:24" ht="21.75" customHeight="1" x14ac:dyDescent="0.2">
      <c r="B5" s="167" t="s">
        <v>213</v>
      </c>
      <c r="C5" s="168"/>
      <c r="J5" s="439" t="str">
        <f>Business_Name</f>
        <v>Your Business Name</v>
      </c>
      <c r="K5" s="439"/>
      <c r="L5" s="439"/>
    </row>
    <row r="6" spans="2:24" ht="15.75" x14ac:dyDescent="0.2">
      <c r="B6" s="167" t="s">
        <v>219</v>
      </c>
      <c r="C6" s="168"/>
      <c r="J6" s="363" t="str">
        <f>Last_Update</f>
        <v>DD-Mth-YYYY</v>
      </c>
      <c r="K6" s="363"/>
      <c r="L6" s="363"/>
    </row>
    <row r="7" spans="2:24" ht="15.75" customHeight="1" x14ac:dyDescent="0.2">
      <c r="B7" s="167" t="s">
        <v>220</v>
      </c>
      <c r="C7" s="168"/>
      <c r="D7" s="168"/>
    </row>
    <row r="8" spans="2:24" x14ac:dyDescent="0.2">
      <c r="B8" s="167" t="s">
        <v>260</v>
      </c>
      <c r="C8" s="168"/>
      <c r="D8" s="168"/>
    </row>
    <row r="9" spans="2:24" ht="20.25" x14ac:dyDescent="0.2">
      <c r="B9" s="169" t="s">
        <v>54</v>
      </c>
      <c r="C9" s="168"/>
      <c r="D9" s="168"/>
      <c r="E9" s="168"/>
      <c r="F9" s="168"/>
      <c r="G9" s="168"/>
      <c r="H9" s="168"/>
      <c r="J9" s="170" t="s">
        <v>88</v>
      </c>
      <c r="K9" s="171"/>
      <c r="L9" s="171"/>
      <c r="M9" s="171"/>
      <c r="N9" s="171"/>
      <c r="O9" s="171"/>
      <c r="P9" s="172"/>
      <c r="R9" s="173" t="s">
        <v>99</v>
      </c>
      <c r="S9" s="97"/>
      <c r="T9" s="97"/>
      <c r="U9" s="88"/>
      <c r="V9" s="88"/>
      <c r="X9" s="168"/>
    </row>
    <row r="10" spans="2:24" ht="20.25" x14ac:dyDescent="0.2">
      <c r="B10" s="174" t="s">
        <v>378</v>
      </c>
      <c r="C10" s="168"/>
      <c r="D10" s="168"/>
      <c r="E10" s="168"/>
      <c r="F10" s="168"/>
      <c r="G10" s="168"/>
      <c r="H10" s="168"/>
      <c r="J10" s="175"/>
      <c r="K10" s="176" t="s">
        <v>66</v>
      </c>
      <c r="L10" s="177"/>
      <c r="M10" s="176" t="s">
        <v>150</v>
      </c>
      <c r="N10" s="176" t="s">
        <v>148</v>
      </c>
      <c r="O10" s="176" t="s">
        <v>149</v>
      </c>
      <c r="P10" s="176" t="s">
        <v>151</v>
      </c>
      <c r="Q10" s="178"/>
      <c r="R10" s="179" t="s">
        <v>126</v>
      </c>
      <c r="S10" s="97"/>
      <c r="T10" s="97"/>
      <c r="U10" s="88"/>
      <c r="V10" s="88"/>
      <c r="X10" s="168"/>
    </row>
    <row r="11" spans="2:24" ht="18" x14ac:dyDescent="0.25">
      <c r="B11" s="174" t="s">
        <v>55</v>
      </c>
      <c r="C11" s="168"/>
      <c r="D11" s="168"/>
      <c r="E11" s="168"/>
      <c r="F11" s="168"/>
      <c r="G11" s="168"/>
      <c r="H11" s="168"/>
      <c r="J11" s="180" t="s">
        <v>142</v>
      </c>
      <c r="K11" s="181">
        <f>COUNTA(C39:C64)</f>
        <v>17</v>
      </c>
      <c r="L11" s="182"/>
      <c r="M11" s="183">
        <f>SUM(M19:M20)</f>
        <v>1</v>
      </c>
      <c r="N11" s="183">
        <f>SUM(N19:N20)</f>
        <v>5</v>
      </c>
      <c r="O11" s="183">
        <f>SUM(O19:O20)</f>
        <v>7</v>
      </c>
      <c r="P11" s="183">
        <f>SUM(P19:P20)</f>
        <v>4</v>
      </c>
      <c r="Q11" s="184">
        <f>K11-SUM(M11:P11)</f>
        <v>0</v>
      </c>
      <c r="R11" s="185" t="s">
        <v>218</v>
      </c>
      <c r="T11" s="91"/>
      <c r="U11" s="179"/>
      <c r="V11" s="91"/>
      <c r="X11" s="168"/>
    </row>
    <row r="12" spans="2:24" ht="18" x14ac:dyDescent="0.25">
      <c r="B12" s="174" t="s">
        <v>379</v>
      </c>
      <c r="C12" s="168"/>
      <c r="D12" s="168"/>
      <c r="E12" s="168"/>
      <c r="F12" s="168"/>
      <c r="G12" s="168"/>
      <c r="H12" s="168"/>
      <c r="J12" s="180"/>
      <c r="K12" s="175"/>
      <c r="L12" s="182"/>
      <c r="M12" s="186"/>
      <c r="N12" s="186"/>
      <c r="O12" s="186"/>
      <c r="P12" s="186"/>
      <c r="Q12" s="187"/>
      <c r="R12" s="91"/>
      <c r="S12" s="188" t="s">
        <v>95</v>
      </c>
      <c r="U12" s="188" t="s">
        <v>139</v>
      </c>
      <c r="V12" s="91"/>
      <c r="X12" s="168"/>
    </row>
    <row r="13" spans="2:24" ht="18" x14ac:dyDescent="0.25">
      <c r="B13" s="189" t="s">
        <v>78</v>
      </c>
      <c r="C13" s="174"/>
      <c r="D13" s="168"/>
      <c r="E13" s="168"/>
      <c r="F13" s="168"/>
      <c r="G13" s="168"/>
      <c r="H13" s="168"/>
      <c r="J13" s="180" t="s">
        <v>97</v>
      </c>
      <c r="K13" s="183">
        <f>SUM(D39:D62)</f>
        <v>13.9</v>
      </c>
      <c r="L13" s="182"/>
      <c r="M13" s="186"/>
      <c r="N13" s="186"/>
      <c r="O13" s="186"/>
      <c r="P13" s="186"/>
      <c r="Q13" s="187"/>
      <c r="R13" s="190"/>
      <c r="S13" s="191" t="s">
        <v>128</v>
      </c>
      <c r="U13" s="192">
        <v>100000</v>
      </c>
      <c r="X13" s="168"/>
    </row>
    <row r="14" spans="2:24" ht="18" x14ac:dyDescent="0.25">
      <c r="B14" s="193" t="s">
        <v>73</v>
      </c>
      <c r="C14" s="441" t="s">
        <v>259</v>
      </c>
      <c r="D14" s="441"/>
      <c r="E14" s="441"/>
      <c r="F14" s="441"/>
      <c r="G14" s="441"/>
      <c r="H14" s="441"/>
      <c r="J14" s="180" t="s">
        <v>163</v>
      </c>
      <c r="K14" s="186"/>
      <c r="L14" s="182"/>
      <c r="M14" s="186"/>
      <c r="N14" s="186"/>
      <c r="O14" s="186"/>
      <c r="P14" s="186"/>
      <c r="Q14" s="187"/>
      <c r="R14" s="190"/>
      <c r="S14" s="194" t="s">
        <v>129</v>
      </c>
      <c r="U14" s="192">
        <v>200000</v>
      </c>
      <c r="X14" s="168"/>
    </row>
    <row r="15" spans="2:24" ht="33.950000000000003" customHeight="1" x14ac:dyDescent="0.25">
      <c r="C15" s="441"/>
      <c r="D15" s="441"/>
      <c r="E15" s="441"/>
      <c r="F15" s="441"/>
      <c r="G15" s="441"/>
      <c r="H15" s="441"/>
      <c r="J15" s="195" t="s">
        <v>164</v>
      </c>
      <c r="K15" s="183">
        <f>COUNTIF($D$39:$D$64,"&gt;=1")</f>
        <v>12</v>
      </c>
      <c r="L15" s="182"/>
      <c r="M15" s="183">
        <f>COUNTIFS($D$39:$D$64,"&gt;=1",$F$39:$F$64,M$10)</f>
        <v>1</v>
      </c>
      <c r="N15" s="183">
        <f>COUNTIFS($D$39:$D$64,"&gt;=1",$F$39:$F$64,N$10)</f>
        <v>5</v>
      </c>
      <c r="O15" s="183">
        <f>COUNTIFS($D$39:$D$64,"&gt;=1",$F$39:$F$64,O$10)</f>
        <v>3</v>
      </c>
      <c r="P15" s="183">
        <f>COUNTIFS($D$39:$D$64,"&gt;=1",$F$39:$F$64,P$10)</f>
        <v>3</v>
      </c>
      <c r="Q15" s="187"/>
      <c r="R15" s="190"/>
      <c r="S15" s="191" t="s">
        <v>130</v>
      </c>
      <c r="U15" s="192">
        <v>300000</v>
      </c>
      <c r="X15" s="168"/>
    </row>
    <row r="16" spans="2:24" ht="18" customHeight="1" x14ac:dyDescent="0.25">
      <c r="B16" s="193" t="s">
        <v>74</v>
      </c>
      <c r="C16" s="441" t="s">
        <v>258</v>
      </c>
      <c r="D16" s="441"/>
      <c r="E16" s="441"/>
      <c r="F16" s="441"/>
      <c r="G16" s="441"/>
      <c r="H16" s="441"/>
      <c r="J16" s="195" t="s">
        <v>165</v>
      </c>
      <c r="K16" s="196">
        <f>COUNTIF($D$39:$D$64,"&lt;1")</f>
        <v>5</v>
      </c>
      <c r="L16" s="182"/>
      <c r="M16" s="196">
        <f>COUNTIFS($D$39:$D$64,"&lt;1",$F$39:$F$64,M$10)</f>
        <v>0</v>
      </c>
      <c r="N16" s="196">
        <f>COUNTIFS($D$39:$D$64,"&lt;1",$F$39:$F$64,N$10)</f>
        <v>0</v>
      </c>
      <c r="O16" s="196">
        <f>COUNTIFS($D$39:$D$64,"&lt;1",$F$39:$F$64,O$10)</f>
        <v>4</v>
      </c>
      <c r="P16" s="196">
        <f>COUNTIFS($D$39:$D$64,"&lt;1",$F$39:$F$64,P$10)</f>
        <v>1</v>
      </c>
      <c r="Q16" s="187"/>
      <c r="R16" s="190"/>
      <c r="S16" s="166" t="s">
        <v>127</v>
      </c>
      <c r="U16" s="192">
        <v>500000</v>
      </c>
      <c r="X16" s="168"/>
    </row>
    <row r="17" spans="2:25" ht="27.6" customHeight="1" x14ac:dyDescent="0.25">
      <c r="C17" s="441"/>
      <c r="D17" s="441"/>
      <c r="E17" s="441"/>
      <c r="F17" s="441"/>
      <c r="G17" s="441"/>
      <c r="H17" s="441"/>
      <c r="J17" s="195" t="s">
        <v>66</v>
      </c>
      <c r="K17" s="197">
        <f>SUM(K15:K16)</f>
        <v>17</v>
      </c>
      <c r="L17" s="182"/>
      <c r="M17" s="197">
        <f>SUM(M15:M16)</f>
        <v>1</v>
      </c>
      <c r="N17" s="197">
        <f>SUM(N15:N16)</f>
        <v>5</v>
      </c>
      <c r="O17" s="197">
        <f>SUM(O15:O16)</f>
        <v>7</v>
      </c>
      <c r="P17" s="197">
        <f>SUM(P15:P16)</f>
        <v>4</v>
      </c>
      <c r="Q17" s="198"/>
      <c r="R17" s="190"/>
      <c r="X17" s="168"/>
    </row>
    <row r="18" spans="2:25" ht="23.25" customHeight="1" x14ac:dyDescent="0.25">
      <c r="B18" s="193" t="s">
        <v>75</v>
      </c>
      <c r="C18" s="441" t="s">
        <v>257</v>
      </c>
      <c r="D18" s="441"/>
      <c r="E18" s="441"/>
      <c r="F18" s="441"/>
      <c r="G18" s="441"/>
      <c r="H18" s="441"/>
      <c r="J18" s="175"/>
      <c r="K18" s="175"/>
      <c r="L18" s="182"/>
      <c r="M18" s="175"/>
      <c r="N18" s="175"/>
      <c r="O18" s="175"/>
      <c r="P18" s="175"/>
      <c r="Q18" s="187"/>
      <c r="R18" s="199" t="s">
        <v>101</v>
      </c>
      <c r="X18" s="168"/>
    </row>
    <row r="19" spans="2:25" ht="18" x14ac:dyDescent="0.25">
      <c r="C19" s="441"/>
      <c r="D19" s="441"/>
      <c r="E19" s="441"/>
      <c r="F19" s="441"/>
      <c r="G19" s="441"/>
      <c r="H19" s="441"/>
      <c r="J19" s="180" t="s">
        <v>154</v>
      </c>
      <c r="K19" s="183">
        <f>COUNTIF($E39:$E64,"Internal")</f>
        <v>13</v>
      </c>
      <c r="L19" s="182"/>
      <c r="M19" s="183">
        <f>COUNTIFS($E$39:$E$64,"Internal",$F$39:$F$64,"Management")</f>
        <v>1</v>
      </c>
      <c r="N19" s="183">
        <f>COUNTIFS($E$39:$E$64,"Internal",$F$39:$F$64,"Production")</f>
        <v>5</v>
      </c>
      <c r="O19" s="183">
        <f>COUNTIFS($E$39:$E$64,"Internal",$F$39:$F$64,"Growth")</f>
        <v>3</v>
      </c>
      <c r="P19" s="183">
        <f>COUNTIFS($E$39:$E$64,"Internal",$F$39:$F$64,"Admin")</f>
        <v>4</v>
      </c>
      <c r="Q19" s="187"/>
      <c r="R19" s="199" t="s">
        <v>282</v>
      </c>
      <c r="X19" s="168"/>
    </row>
    <row r="20" spans="2:25" ht="18" customHeight="1" x14ac:dyDescent="0.25">
      <c r="B20" s="193" t="s">
        <v>76</v>
      </c>
      <c r="C20" s="441" t="s">
        <v>256</v>
      </c>
      <c r="D20" s="441"/>
      <c r="E20" s="441"/>
      <c r="F20" s="441"/>
      <c r="G20" s="441"/>
      <c r="H20" s="441"/>
      <c r="J20" s="180" t="s">
        <v>155</v>
      </c>
      <c r="K20" s="183">
        <f>COUNTIF($E39:$E64,"External")</f>
        <v>4</v>
      </c>
      <c r="L20" s="182"/>
      <c r="M20" s="183">
        <f>COUNTIFS($E$39:$E$64,"External",$F$39:$F$64,"Management")</f>
        <v>0</v>
      </c>
      <c r="N20" s="183">
        <f>COUNTIFS($E$39:$E$64,"External",$F$39:$F$64,"Production")</f>
        <v>0</v>
      </c>
      <c r="O20" s="183">
        <f>COUNTIFS($E$39:$E$64,"External",$F$39:$F$64,"Growth")</f>
        <v>4</v>
      </c>
      <c r="P20" s="183">
        <f>COUNTIFS($E$39:$E$64,"External",$F$39:$F$64,"Admin")</f>
        <v>0</v>
      </c>
      <c r="Q20" s="200">
        <f>K11-COUNTA(E39:E64)</f>
        <v>0</v>
      </c>
      <c r="R20" s="440" t="s">
        <v>265</v>
      </c>
      <c r="S20" s="440"/>
      <c r="T20" s="440"/>
      <c r="U20" s="440"/>
      <c r="V20" s="440"/>
      <c r="W20" s="440"/>
      <c r="X20" s="440"/>
    </row>
    <row r="21" spans="2:25" ht="23.25" customHeight="1" x14ac:dyDescent="0.25">
      <c r="C21" s="441"/>
      <c r="D21" s="441"/>
      <c r="E21" s="441"/>
      <c r="F21" s="441"/>
      <c r="G21" s="441"/>
      <c r="H21" s="441"/>
      <c r="J21" s="180"/>
      <c r="K21" s="175"/>
      <c r="L21" s="182"/>
      <c r="M21" s="175"/>
      <c r="N21" s="175"/>
      <c r="O21" s="175"/>
      <c r="P21" s="175"/>
      <c r="Q21" s="201"/>
      <c r="R21" s="202"/>
      <c r="X21" s="168"/>
    </row>
    <row r="22" spans="2:25" ht="25.5" x14ac:dyDescent="0.25">
      <c r="B22" s="189" t="s">
        <v>264</v>
      </c>
      <c r="C22" s="203"/>
      <c r="D22" s="203"/>
      <c r="E22" s="203"/>
      <c r="F22" s="203"/>
      <c r="G22" s="203"/>
      <c r="H22" s="203"/>
      <c r="J22" s="204" t="s">
        <v>261</v>
      </c>
      <c r="K22" s="205">
        <f>K19/K11</f>
        <v>0.76470588235294112</v>
      </c>
      <c r="L22" s="182"/>
      <c r="M22" s="205">
        <f t="shared" ref="M22:P23" si="0">IF(M$11=0,0,M19/M$11)</f>
        <v>1</v>
      </c>
      <c r="N22" s="205">
        <f t="shared" si="0"/>
        <v>1</v>
      </c>
      <c r="O22" s="205">
        <f t="shared" si="0"/>
        <v>0.42857142857142855</v>
      </c>
      <c r="P22" s="205">
        <f t="shared" si="0"/>
        <v>1</v>
      </c>
      <c r="Q22" s="206"/>
      <c r="R22" s="207"/>
      <c r="S22" s="207"/>
      <c r="T22" s="207"/>
      <c r="U22" s="207"/>
      <c r="V22" s="207"/>
    </row>
    <row r="23" spans="2:25" ht="18" x14ac:dyDescent="0.25">
      <c r="B23" s="189" t="s">
        <v>263</v>
      </c>
      <c r="C23" s="208"/>
      <c r="D23" s="208"/>
      <c r="E23" s="208"/>
      <c r="F23" s="208"/>
      <c r="G23" s="208"/>
      <c r="H23" s="208"/>
      <c r="J23" s="204"/>
      <c r="K23" s="205">
        <f>K20/K11</f>
        <v>0.23529411764705882</v>
      </c>
      <c r="L23" s="182"/>
      <c r="M23" s="205">
        <f t="shared" si="0"/>
        <v>0</v>
      </c>
      <c r="N23" s="205">
        <f t="shared" si="0"/>
        <v>0</v>
      </c>
      <c r="O23" s="205">
        <f t="shared" si="0"/>
        <v>0.5714285714285714</v>
      </c>
      <c r="P23" s="205">
        <f t="shared" si="0"/>
        <v>0</v>
      </c>
      <c r="Q23" s="209"/>
      <c r="R23" s="179"/>
      <c r="X23" s="210" t="s">
        <v>88</v>
      </c>
    </row>
    <row r="24" spans="2:25" ht="18" x14ac:dyDescent="0.25">
      <c r="B24" s="208"/>
      <c r="C24" s="208"/>
      <c r="D24" s="208"/>
      <c r="E24" s="208"/>
      <c r="F24" s="208"/>
      <c r="G24" s="208"/>
      <c r="H24" s="208"/>
      <c r="J24" s="180" t="s">
        <v>162</v>
      </c>
      <c r="K24" s="175"/>
      <c r="L24" s="182"/>
      <c r="M24" s="180"/>
      <c r="N24" s="175"/>
      <c r="O24" s="175"/>
      <c r="P24" s="175"/>
      <c r="Q24" s="211"/>
      <c r="R24" s="212" t="s">
        <v>283</v>
      </c>
      <c r="T24" s="213"/>
      <c r="X24" s="214">
        <v>1500000</v>
      </c>
      <c r="Y24" s="215" t="s">
        <v>254</v>
      </c>
    </row>
    <row r="25" spans="2:25" ht="14.25" customHeight="1" x14ac:dyDescent="0.25">
      <c r="B25" s="216" t="s">
        <v>98</v>
      </c>
      <c r="C25" s="168"/>
      <c r="D25" s="168"/>
      <c r="E25" s="168"/>
      <c r="F25" s="168"/>
      <c r="G25" s="168"/>
      <c r="H25" s="168"/>
      <c r="J25" s="217" t="s">
        <v>156</v>
      </c>
      <c r="K25" s="183">
        <f>COUNTIF(G39:G64,"1")</f>
        <v>3</v>
      </c>
      <c r="L25" s="182"/>
      <c r="M25" s="183">
        <f>COUNTIFS($G$39:$G$64,1,$F$39:$F$64,M$10)</f>
        <v>0</v>
      </c>
      <c r="N25" s="183">
        <f>COUNTIFS($G$39:$G$64,1,$F$39:$F$64,N$10)</f>
        <v>0</v>
      </c>
      <c r="O25" s="183">
        <f>COUNTIFS($G$39:$G$64,1,$F$39:$F$64,O$10)</f>
        <v>2</v>
      </c>
      <c r="P25" s="183">
        <f>COUNTIFS($G$39:$G$64,1,$F$39:$F$64,P$10)</f>
        <v>1</v>
      </c>
      <c r="Q25" s="200">
        <f>K11-COUNTA(G39:G64)</f>
        <v>0</v>
      </c>
      <c r="R25" s="212" t="s">
        <v>118</v>
      </c>
      <c r="X25" s="218">
        <f>K13</f>
        <v>13.9</v>
      </c>
    </row>
    <row r="26" spans="2:25" ht="14.25" customHeight="1" x14ac:dyDescent="0.25">
      <c r="B26" s="219" t="s">
        <v>57</v>
      </c>
      <c r="C26" s="168"/>
      <c r="D26" s="168"/>
      <c r="E26" s="168"/>
      <c r="F26" s="168"/>
      <c r="G26" s="168"/>
      <c r="H26" s="168"/>
      <c r="J26" s="217" t="s">
        <v>157</v>
      </c>
      <c r="K26" s="183">
        <f>COUNTIF(G39:G64,"2")</f>
        <v>5</v>
      </c>
      <c r="L26" s="182"/>
      <c r="M26" s="183">
        <f>COUNTIFS($G$39:$G$64,2,$F$39:$F$64,M$10)</f>
        <v>0</v>
      </c>
      <c r="N26" s="183">
        <f>COUNTIFS($G$39:$G$64,2,$F$39:$F$64,N$10)</f>
        <v>3</v>
      </c>
      <c r="O26" s="183">
        <f>COUNTIFS($G$39:$G$64,2,$F$39:$F$64,O$10)</f>
        <v>2</v>
      </c>
      <c r="P26" s="183">
        <f>COUNTIFS($G$39:$G$64,2,$F$39:$F$64,P$10)</f>
        <v>0</v>
      </c>
      <c r="Q26" s="220"/>
      <c r="R26" s="221" t="s">
        <v>140</v>
      </c>
      <c r="U26" s="222" t="s">
        <v>253</v>
      </c>
      <c r="X26" s="223">
        <f>X24/X25</f>
        <v>107913.6690647482</v>
      </c>
    </row>
    <row r="27" spans="2:25" ht="18" x14ac:dyDescent="0.25">
      <c r="B27" s="224">
        <v>1</v>
      </c>
      <c r="C27" s="225" t="s">
        <v>91</v>
      </c>
      <c r="D27" s="168"/>
      <c r="E27" s="168"/>
      <c r="F27" s="168"/>
      <c r="G27" s="168"/>
      <c r="H27" s="168"/>
      <c r="J27" s="217" t="s">
        <v>158</v>
      </c>
      <c r="K27" s="183">
        <f>COUNTIF(G39:G64,"3")</f>
        <v>6</v>
      </c>
      <c r="L27" s="182"/>
      <c r="M27" s="183">
        <f>COUNTIFS($G$39:$G$64,3,$F$39:$F$64,M$10)</f>
        <v>1</v>
      </c>
      <c r="N27" s="183">
        <f>COUNTIFS($G$39:$G$64,3,$F$39:$F$64,N$10)</f>
        <v>1</v>
      </c>
      <c r="O27" s="183">
        <f>COUNTIFS($G$39:$G$64,3,$F$39:$F$64,O$10)</f>
        <v>2</v>
      </c>
      <c r="P27" s="183">
        <f>COUNTIFS($G$39:$G$64,3,$F$39:$F$64,P$10)</f>
        <v>2</v>
      </c>
      <c r="Q27" s="226"/>
      <c r="R27" s="212"/>
    </row>
    <row r="28" spans="2:25" ht="18" x14ac:dyDescent="0.25">
      <c r="B28" s="224">
        <v>2</v>
      </c>
      <c r="C28" s="225" t="s">
        <v>89</v>
      </c>
      <c r="D28" s="168"/>
      <c r="E28" s="168"/>
      <c r="F28" s="168"/>
      <c r="G28" s="168"/>
      <c r="H28" s="168"/>
      <c r="J28" s="217" t="s">
        <v>159</v>
      </c>
      <c r="K28" s="183">
        <f>COUNTIF(G39:G64,"4")</f>
        <v>3</v>
      </c>
      <c r="L28" s="182"/>
      <c r="M28" s="183">
        <f>COUNTIFS($G$39:$G$64,4,$F$39:$F$64,M$10)</f>
        <v>0</v>
      </c>
      <c r="N28" s="183">
        <f>COUNTIFS($G$39:$G$64,4,$F$39:$F$64,N$10)</f>
        <v>1</v>
      </c>
      <c r="O28" s="183">
        <f>COUNTIFS($G$39:$G$64,4,$F$39:$F$64,O$10)</f>
        <v>1</v>
      </c>
      <c r="P28" s="183">
        <f>COUNTIFS($G$39:$G$64,4,$F$39:$F$64,P$10)</f>
        <v>1</v>
      </c>
      <c r="Q28" s="226"/>
      <c r="R28" s="212" t="s">
        <v>125</v>
      </c>
      <c r="X28" s="227" cm="1">
        <f t="array" ref="X28">_xlfn.IFS(K35&lt;0.5,U13,K35&lt;0.65,U14,K35&lt;0.8,U15,K35&gt;=0.8,U16)</f>
        <v>200000</v>
      </c>
    </row>
    <row r="29" spans="2:25" ht="18" x14ac:dyDescent="0.25">
      <c r="B29" s="228"/>
      <c r="C29" s="174" t="s">
        <v>90</v>
      </c>
      <c r="D29" s="168"/>
      <c r="E29" s="168"/>
      <c r="F29" s="168"/>
      <c r="G29" s="168"/>
      <c r="H29" s="168"/>
      <c r="J29" s="175"/>
      <c r="K29" s="175"/>
      <c r="L29" s="182"/>
      <c r="M29" s="175"/>
      <c r="N29" s="175"/>
      <c r="O29" s="175"/>
      <c r="P29" s="175"/>
      <c r="Q29" s="229"/>
      <c r="R29" s="221" t="s">
        <v>141</v>
      </c>
      <c r="U29" s="222" t="s">
        <v>160</v>
      </c>
      <c r="X29" s="223">
        <f>X28*K13</f>
        <v>2780000</v>
      </c>
    </row>
    <row r="30" spans="2:25" ht="18" x14ac:dyDescent="0.25">
      <c r="B30" s="228"/>
      <c r="C30" s="230" t="s">
        <v>92</v>
      </c>
      <c r="D30" s="168"/>
      <c r="E30" s="168"/>
      <c r="F30" s="168"/>
      <c r="G30" s="168"/>
      <c r="H30" s="168"/>
      <c r="J30" s="231" t="s">
        <v>267</v>
      </c>
      <c r="K30" s="232">
        <f>AVERAGE($G39:$G62)</f>
        <v>2.5294117647058822</v>
      </c>
      <c r="L30" s="182"/>
      <c r="M30" s="232">
        <f>IF(M11=0,0,(AVERAGEIF($F39:$F64,M$10,$G39:$G64)))</f>
        <v>3</v>
      </c>
      <c r="N30" s="232">
        <f>IF(N11=0,0,(AVERAGEIF($F39:$F64,N$10,$G39:$G64)))</f>
        <v>2.6</v>
      </c>
      <c r="O30" s="232">
        <f>IF(O11=0,0,(AVERAGEIF($F39:$F64,O$10,$G39:$G64)))</f>
        <v>2.2857142857142856</v>
      </c>
      <c r="P30" s="232">
        <f>IF(P11=0,0,(AVERAGEIF($F39:$F64,P$10,$G39:$G64)))</f>
        <v>2.75</v>
      </c>
      <c r="Q30" s="229"/>
      <c r="X30" s="229"/>
    </row>
    <row r="31" spans="2:25" ht="18" x14ac:dyDescent="0.25">
      <c r="B31" s="233">
        <v>3</v>
      </c>
      <c r="C31" s="225" t="s">
        <v>51</v>
      </c>
      <c r="D31" s="168"/>
      <c r="E31" s="168"/>
      <c r="F31" s="168"/>
      <c r="G31" s="168"/>
      <c r="H31" s="168"/>
      <c r="J31" s="175"/>
      <c r="K31" s="175"/>
      <c r="L31" s="182"/>
      <c r="M31" s="175"/>
      <c r="N31" s="175"/>
      <c r="O31" s="175"/>
      <c r="P31" s="175"/>
      <c r="Q31" s="226"/>
      <c r="R31" s="234" t="s">
        <v>255</v>
      </c>
    </row>
    <row r="32" spans="2:25" ht="18" customHeight="1" x14ac:dyDescent="0.25">
      <c r="B32" s="233">
        <v>4</v>
      </c>
      <c r="C32" s="167" t="s">
        <v>52</v>
      </c>
      <c r="D32" s="168"/>
      <c r="E32" s="168"/>
      <c r="F32" s="168"/>
      <c r="G32" s="168"/>
      <c r="H32" s="168"/>
      <c r="J32" s="180" t="s">
        <v>161</v>
      </c>
      <c r="K32" s="175"/>
      <c r="L32" s="182"/>
      <c r="M32" s="180"/>
      <c r="N32" s="175"/>
      <c r="O32" s="175"/>
      <c r="P32" s="175"/>
      <c r="Q32" s="235"/>
    </row>
    <row r="33" spans="2:22" ht="18" x14ac:dyDescent="0.25">
      <c r="B33" s="233">
        <v>5</v>
      </c>
      <c r="C33" s="225" t="s">
        <v>166</v>
      </c>
      <c r="D33" s="168"/>
      <c r="E33" s="168"/>
      <c r="F33" s="168"/>
      <c r="G33" s="168"/>
      <c r="H33" s="168"/>
      <c r="J33" s="236" t="s">
        <v>94</v>
      </c>
      <c r="K33" s="237">
        <f>SUM(G39:G64)</f>
        <v>43</v>
      </c>
      <c r="L33" s="182"/>
      <c r="M33" s="183">
        <f>SUMIF($F$39:$F$64,M$10,$G$39:$G$64)</f>
        <v>3</v>
      </c>
      <c r="N33" s="183">
        <f>SUMIF($F$39:$F$64,N$10,$G$39:$G$64)</f>
        <v>13</v>
      </c>
      <c r="O33" s="183">
        <f>SUMIF($F$39:$F$64,O$10,$G$39:$G$64)</f>
        <v>16</v>
      </c>
      <c r="P33" s="183">
        <f>SUMIF($F$39:$F$64,P$10,$G$39:$G$64)</f>
        <v>11</v>
      </c>
      <c r="Q33" s="226"/>
    </row>
    <row r="34" spans="2:22" ht="14.25" customHeight="1" x14ac:dyDescent="0.25">
      <c r="B34" s="238"/>
      <c r="C34" s="166" t="s">
        <v>153</v>
      </c>
      <c r="F34" s="168"/>
      <c r="G34" s="168"/>
      <c r="H34" s="168"/>
      <c r="J34" s="239" t="s">
        <v>93</v>
      </c>
      <c r="K34" s="237">
        <f>K11*4</f>
        <v>68</v>
      </c>
      <c r="L34" s="182"/>
      <c r="M34" s="183">
        <f>M11*4</f>
        <v>4</v>
      </c>
      <c r="N34" s="183">
        <f>N11*4</f>
        <v>20</v>
      </c>
      <c r="O34" s="183">
        <f>O11*4</f>
        <v>28</v>
      </c>
      <c r="P34" s="183">
        <f>P11*4</f>
        <v>16</v>
      </c>
      <c r="Q34" s="229"/>
    </row>
    <row r="35" spans="2:22" ht="18" x14ac:dyDescent="0.25">
      <c r="C35" s="166" t="s">
        <v>167</v>
      </c>
      <c r="D35" s="168"/>
      <c r="E35" s="168"/>
      <c r="F35" s="168"/>
      <c r="G35" s="168"/>
      <c r="H35" s="168"/>
      <c r="J35" s="240" t="s">
        <v>95</v>
      </c>
      <c r="K35" s="241">
        <f>K33/K34</f>
        <v>0.63235294117647056</v>
      </c>
      <c r="L35" s="182"/>
      <c r="M35" s="241">
        <f>IF(M33=0,0,M33/M34)</f>
        <v>0.75</v>
      </c>
      <c r="N35" s="241">
        <f>IF(N33=0,0,N33/N34)</f>
        <v>0.65</v>
      </c>
      <c r="O35" s="241">
        <f>IF(O33=0,0,O33/O34)</f>
        <v>0.5714285714285714</v>
      </c>
      <c r="P35" s="241">
        <f>IF(P33=0,0,P33/P34)</f>
        <v>0.6875</v>
      </c>
      <c r="Q35" s="229"/>
    </row>
    <row r="36" spans="2:22" x14ac:dyDescent="0.2">
      <c r="G36" s="168"/>
      <c r="H36" s="168"/>
      <c r="J36" s="242" t="s">
        <v>262</v>
      </c>
      <c r="K36" s="177"/>
      <c r="L36" s="177"/>
      <c r="M36" s="177"/>
      <c r="N36" s="177"/>
      <c r="O36" s="177"/>
      <c r="P36" s="177"/>
      <c r="Q36" s="229"/>
    </row>
    <row r="37" spans="2:22" ht="16.5" thickBot="1" x14ac:dyDescent="0.3">
      <c r="B37" s="221" t="s">
        <v>33</v>
      </c>
      <c r="C37" s="243" t="s">
        <v>131</v>
      </c>
      <c r="D37" s="243"/>
      <c r="H37" s="168"/>
      <c r="J37" s="175"/>
      <c r="K37" s="175"/>
      <c r="L37" s="175"/>
      <c r="M37" s="175"/>
      <c r="N37" s="175"/>
      <c r="O37" s="175"/>
      <c r="P37" s="175"/>
      <c r="Q37" s="229"/>
    </row>
    <row r="38" spans="2:22" ht="25.5" x14ac:dyDescent="0.2">
      <c r="B38" s="244" t="s">
        <v>0</v>
      </c>
      <c r="C38" s="245" t="s">
        <v>284</v>
      </c>
      <c r="D38" s="246" t="s">
        <v>79</v>
      </c>
      <c r="E38" s="246" t="s">
        <v>56</v>
      </c>
      <c r="F38" s="247" t="s">
        <v>152</v>
      </c>
      <c r="G38" s="248" t="s">
        <v>134</v>
      </c>
      <c r="H38" s="168"/>
      <c r="Q38" s="226"/>
    </row>
    <row r="39" spans="2:22" x14ac:dyDescent="0.2">
      <c r="B39" s="249">
        <v>1</v>
      </c>
      <c r="C39" s="250" t="s">
        <v>68</v>
      </c>
      <c r="D39" s="251">
        <v>1</v>
      </c>
      <c r="E39" s="251" t="s">
        <v>58</v>
      </c>
      <c r="F39" s="252" t="s">
        <v>151</v>
      </c>
      <c r="G39" s="253">
        <v>4</v>
      </c>
      <c r="H39" s="168"/>
      <c r="Q39" s="226"/>
    </row>
    <row r="40" spans="2:22" x14ac:dyDescent="0.2">
      <c r="B40" s="249">
        <v>2</v>
      </c>
      <c r="C40" s="250" t="s">
        <v>69</v>
      </c>
      <c r="D40" s="251">
        <f>3/5</f>
        <v>0.6</v>
      </c>
      <c r="E40" s="251" t="s">
        <v>58</v>
      </c>
      <c r="F40" s="252" t="s">
        <v>151</v>
      </c>
      <c r="G40" s="253">
        <v>3</v>
      </c>
      <c r="H40" s="168"/>
      <c r="Q40" s="226"/>
    </row>
    <row r="41" spans="2:22" x14ac:dyDescent="0.2">
      <c r="B41" s="249">
        <v>3</v>
      </c>
      <c r="C41" s="250" t="s">
        <v>70</v>
      </c>
      <c r="D41" s="251">
        <v>1</v>
      </c>
      <c r="E41" s="251" t="s">
        <v>58</v>
      </c>
      <c r="F41" s="252" t="s">
        <v>149</v>
      </c>
      <c r="G41" s="253">
        <v>3</v>
      </c>
      <c r="H41" s="168"/>
      <c r="J41" s="254"/>
      <c r="P41" s="255"/>
      <c r="Q41" s="226"/>
    </row>
    <row r="42" spans="2:22" x14ac:dyDescent="0.2">
      <c r="B42" s="249">
        <v>4</v>
      </c>
      <c r="C42" s="250" t="s">
        <v>71</v>
      </c>
      <c r="D42" s="251">
        <f>1/5</f>
        <v>0.2</v>
      </c>
      <c r="E42" s="251" t="s">
        <v>59</v>
      </c>
      <c r="F42" s="252" t="s">
        <v>149</v>
      </c>
      <c r="G42" s="253">
        <v>2</v>
      </c>
      <c r="H42" s="168"/>
      <c r="Q42" s="229"/>
    </row>
    <row r="43" spans="2:22" x14ac:dyDescent="0.2">
      <c r="B43" s="249">
        <v>5</v>
      </c>
      <c r="C43" s="250" t="s">
        <v>72</v>
      </c>
      <c r="D43" s="251">
        <v>1</v>
      </c>
      <c r="E43" s="251" t="s">
        <v>58</v>
      </c>
      <c r="F43" s="252" t="s">
        <v>149</v>
      </c>
      <c r="G43" s="253">
        <v>1</v>
      </c>
      <c r="H43" s="168"/>
      <c r="Q43" s="229"/>
    </row>
    <row r="44" spans="2:22" x14ac:dyDescent="0.2">
      <c r="B44" s="249">
        <v>6</v>
      </c>
      <c r="C44" s="250" t="s">
        <v>80</v>
      </c>
      <c r="D44" s="251">
        <f>1/5</f>
        <v>0.2</v>
      </c>
      <c r="E44" s="251" t="s">
        <v>59</v>
      </c>
      <c r="F44" s="252" t="s">
        <v>149</v>
      </c>
      <c r="G44" s="253">
        <v>3</v>
      </c>
      <c r="H44" s="168"/>
    </row>
    <row r="45" spans="2:22" x14ac:dyDescent="0.2">
      <c r="B45" s="249">
        <v>7</v>
      </c>
      <c r="C45" s="250" t="s">
        <v>81</v>
      </c>
      <c r="D45" s="251">
        <v>1</v>
      </c>
      <c r="E45" s="251" t="s">
        <v>58</v>
      </c>
      <c r="F45" s="252" t="s">
        <v>148</v>
      </c>
      <c r="G45" s="253">
        <v>3</v>
      </c>
      <c r="H45" s="168"/>
      <c r="R45" s="234"/>
      <c r="S45" s="234"/>
      <c r="T45" s="234"/>
      <c r="U45" s="234"/>
      <c r="V45" s="234"/>
    </row>
    <row r="46" spans="2:22" x14ac:dyDescent="0.2">
      <c r="B46" s="249">
        <v>8</v>
      </c>
      <c r="C46" s="250" t="s">
        <v>82</v>
      </c>
      <c r="D46" s="251">
        <v>1</v>
      </c>
      <c r="E46" s="251" t="s">
        <v>58</v>
      </c>
      <c r="F46" s="252" t="s">
        <v>148</v>
      </c>
      <c r="G46" s="253">
        <v>2</v>
      </c>
      <c r="H46" s="168"/>
    </row>
    <row r="47" spans="2:22" x14ac:dyDescent="0.2">
      <c r="B47" s="249">
        <v>9</v>
      </c>
      <c r="C47" s="250" t="s">
        <v>83</v>
      </c>
      <c r="D47" s="251">
        <v>1</v>
      </c>
      <c r="E47" s="251" t="s">
        <v>58</v>
      </c>
      <c r="F47" s="252" t="s">
        <v>149</v>
      </c>
      <c r="G47" s="253">
        <v>4</v>
      </c>
      <c r="H47" s="168"/>
    </row>
    <row r="48" spans="2:22" x14ac:dyDescent="0.2">
      <c r="B48" s="249">
        <v>10</v>
      </c>
      <c r="C48" s="250" t="s">
        <v>84</v>
      </c>
      <c r="D48" s="251">
        <f>2.5/5</f>
        <v>0.5</v>
      </c>
      <c r="E48" s="251" t="s">
        <v>59</v>
      </c>
      <c r="F48" s="252" t="s">
        <v>149</v>
      </c>
      <c r="G48" s="253">
        <v>1</v>
      </c>
      <c r="H48" s="168"/>
    </row>
    <row r="49" spans="2:19" x14ac:dyDescent="0.2">
      <c r="B49" s="249">
        <v>11</v>
      </c>
      <c r="C49" s="250" t="s">
        <v>85</v>
      </c>
      <c r="D49" s="251">
        <v>1</v>
      </c>
      <c r="E49" s="251" t="s">
        <v>58</v>
      </c>
      <c r="F49" s="252" t="s">
        <v>151</v>
      </c>
      <c r="G49" s="253">
        <v>3</v>
      </c>
      <c r="H49" s="168"/>
    </row>
    <row r="50" spans="2:19" x14ac:dyDescent="0.2">
      <c r="B50" s="249">
        <v>12</v>
      </c>
      <c r="C50" s="250" t="s">
        <v>86</v>
      </c>
      <c r="D50" s="251">
        <f>2/5</f>
        <v>0.4</v>
      </c>
      <c r="E50" s="251" t="s">
        <v>59</v>
      </c>
      <c r="F50" s="252" t="s">
        <v>149</v>
      </c>
      <c r="G50" s="253">
        <v>2</v>
      </c>
      <c r="H50" s="168"/>
    </row>
    <row r="51" spans="2:19" x14ac:dyDescent="0.2">
      <c r="B51" s="249">
        <v>13</v>
      </c>
      <c r="C51" s="250" t="s">
        <v>87</v>
      </c>
      <c r="D51" s="251">
        <v>1</v>
      </c>
      <c r="E51" s="251" t="s">
        <v>58</v>
      </c>
      <c r="F51" s="252" t="s">
        <v>148</v>
      </c>
      <c r="G51" s="253">
        <v>4</v>
      </c>
      <c r="H51" s="168"/>
    </row>
    <row r="52" spans="2:19" x14ac:dyDescent="0.2">
      <c r="B52" s="249">
        <v>14</v>
      </c>
      <c r="C52" s="250" t="s">
        <v>102</v>
      </c>
      <c r="D52" s="251">
        <v>1</v>
      </c>
      <c r="E52" s="251" t="s">
        <v>58</v>
      </c>
      <c r="F52" s="252" t="s">
        <v>150</v>
      </c>
      <c r="G52" s="253">
        <v>3</v>
      </c>
      <c r="H52" s="168"/>
    </row>
    <row r="53" spans="2:19" x14ac:dyDescent="0.2">
      <c r="B53" s="249">
        <v>15</v>
      </c>
      <c r="C53" s="250" t="s">
        <v>103</v>
      </c>
      <c r="D53" s="256">
        <v>1</v>
      </c>
      <c r="E53" s="251" t="s">
        <v>58</v>
      </c>
      <c r="F53" s="252" t="s">
        <v>148</v>
      </c>
      <c r="G53" s="253">
        <v>2</v>
      </c>
      <c r="H53" s="168"/>
    </row>
    <row r="54" spans="2:19" x14ac:dyDescent="0.2">
      <c r="B54" s="249">
        <v>16</v>
      </c>
      <c r="C54" s="250" t="s">
        <v>104</v>
      </c>
      <c r="D54" s="256">
        <v>1</v>
      </c>
      <c r="E54" s="251" t="s">
        <v>58</v>
      </c>
      <c r="F54" s="252" t="s">
        <v>148</v>
      </c>
      <c r="G54" s="253">
        <v>2</v>
      </c>
      <c r="H54" s="168"/>
    </row>
    <row r="55" spans="2:19" x14ac:dyDescent="0.2">
      <c r="B55" s="249">
        <v>17</v>
      </c>
      <c r="C55" s="250" t="s">
        <v>105</v>
      </c>
      <c r="D55" s="256">
        <v>1</v>
      </c>
      <c r="E55" s="251" t="s">
        <v>58</v>
      </c>
      <c r="F55" s="252" t="s">
        <v>151</v>
      </c>
      <c r="G55" s="253">
        <v>1</v>
      </c>
      <c r="H55" s="168"/>
    </row>
    <row r="56" spans="2:19" x14ac:dyDescent="0.2">
      <c r="B56" s="249">
        <v>18</v>
      </c>
      <c r="C56" s="257"/>
      <c r="D56" s="256"/>
      <c r="E56" s="251"/>
      <c r="F56" s="252"/>
      <c r="G56" s="253"/>
      <c r="H56" s="168"/>
    </row>
    <row r="57" spans="2:19" x14ac:dyDescent="0.2">
      <c r="B57" s="249">
        <v>19</v>
      </c>
      <c r="C57" s="257"/>
      <c r="D57" s="256"/>
      <c r="E57" s="251"/>
      <c r="F57" s="252"/>
      <c r="G57" s="253"/>
      <c r="H57" s="168"/>
    </row>
    <row r="58" spans="2:19" x14ac:dyDescent="0.2">
      <c r="B58" s="249">
        <v>20</v>
      </c>
      <c r="C58" s="250"/>
      <c r="D58" s="256"/>
      <c r="E58" s="251"/>
      <c r="F58" s="252"/>
      <c r="G58" s="253"/>
      <c r="H58" s="168"/>
    </row>
    <row r="59" spans="2:19" x14ac:dyDescent="0.2">
      <c r="B59" s="249">
        <v>21</v>
      </c>
      <c r="C59" s="250"/>
      <c r="D59" s="256"/>
      <c r="E59" s="251"/>
      <c r="F59" s="252"/>
      <c r="G59" s="253"/>
      <c r="H59" s="168"/>
    </row>
    <row r="60" spans="2:19" x14ac:dyDescent="0.2">
      <c r="B60" s="249">
        <v>22</v>
      </c>
      <c r="C60" s="257"/>
      <c r="D60" s="256"/>
      <c r="E60" s="251"/>
      <c r="F60" s="252"/>
      <c r="G60" s="253"/>
      <c r="H60" s="168"/>
    </row>
    <row r="61" spans="2:19" x14ac:dyDescent="0.2">
      <c r="B61" s="249">
        <v>23</v>
      </c>
      <c r="C61" s="257"/>
      <c r="D61" s="256"/>
      <c r="E61" s="251"/>
      <c r="F61" s="252"/>
      <c r="G61" s="253"/>
      <c r="H61" s="168"/>
    </row>
    <row r="62" spans="2:19" x14ac:dyDescent="0.2">
      <c r="B62" s="249">
        <v>24</v>
      </c>
      <c r="C62" s="250"/>
      <c r="D62" s="256"/>
      <c r="E62" s="251"/>
      <c r="F62" s="252"/>
      <c r="G62" s="253"/>
      <c r="H62" s="168"/>
    </row>
    <row r="63" spans="2:19" x14ac:dyDescent="0.2">
      <c r="B63" s="249">
        <v>25</v>
      </c>
      <c r="C63" s="257"/>
      <c r="D63" s="256"/>
      <c r="E63" s="256"/>
      <c r="F63" s="258"/>
      <c r="G63" s="259"/>
      <c r="H63" s="168"/>
    </row>
    <row r="64" spans="2:19" ht="16.5" thickBot="1" x14ac:dyDescent="0.25">
      <c r="B64" s="260" t="s">
        <v>278</v>
      </c>
      <c r="C64" s="261"/>
      <c r="D64" s="262"/>
      <c r="E64" s="262"/>
      <c r="F64" s="263"/>
      <c r="G64" s="264"/>
      <c r="H64" s="168"/>
      <c r="S64" s="265"/>
    </row>
    <row r="65" spans="2:19" x14ac:dyDescent="0.2">
      <c r="B65" s="266" t="s">
        <v>376</v>
      </c>
      <c r="H65" s="168"/>
    </row>
    <row r="71" spans="2:19" ht="17.100000000000001" customHeight="1" x14ac:dyDescent="0.2"/>
    <row r="73" spans="2:19" ht="18" customHeight="1" x14ac:dyDescent="0.2"/>
    <row r="79" spans="2:19" x14ac:dyDescent="0.2">
      <c r="S79" s="192"/>
    </row>
    <row r="85" spans="8:11" ht="17.25" customHeight="1" x14ac:dyDescent="0.2"/>
    <row r="86" spans="8:11" x14ac:dyDescent="0.2">
      <c r="K86" s="222"/>
    </row>
    <row r="87" spans="8:11" ht="30" customHeight="1" x14ac:dyDescent="0.2"/>
    <row r="89" spans="8:11" x14ac:dyDescent="0.2">
      <c r="H89" s="192"/>
    </row>
    <row r="90" spans="8:11" ht="16.5" customHeight="1" x14ac:dyDescent="0.2"/>
    <row r="93" spans="8:11" ht="20.25" x14ac:dyDescent="0.2">
      <c r="I93" s="267"/>
    </row>
  </sheetData>
  <sheetProtection sheet="1" objects="1" scenarios="1"/>
  <mergeCells count="6">
    <mergeCell ref="J5:L5"/>
    <mergeCell ref="R20:X20"/>
    <mergeCell ref="C20:H21"/>
    <mergeCell ref="C14:H15"/>
    <mergeCell ref="C16:H17"/>
    <mergeCell ref="C18:H19"/>
  </mergeCells>
  <dataValidations disablePrompts="1" count="9">
    <dataValidation allowBlank="1" showInputMessage="1" showErrorMessage="1" prompt="Company name. Feeds from START Here tab." sqref="J5" xr:uid="{208A3B8C-A117-4596-ACFC-CB8B9D34F9E9}"/>
    <dataValidation allowBlank="1" showInputMessage="1" showErrorMessage="1" prompt="Date of last update. Feeds from START Here tab." sqref="J6" xr:uid="{B6F1E681-0579-45E9-BC3F-961EB3C5078F}"/>
    <dataValidation allowBlank="1" showInputMessage="1" promptTitle="Select the Capability Score" prompt="Using a tier system, choose from 1 to 4, where 1 is highly capable and 1 is, for example, a junior role and requires training and mentoring. " sqref="G38" xr:uid="{32861EAD-A265-400F-B7EC-33C104D924A4}"/>
    <dataValidation type="list" allowBlank="1" showInputMessage="1" promptTitle="Team" prompt="Select Team from dropdown menu.  To update list go to Data tab in this workbook." sqref="F38" xr:uid="{91EFACD0-5683-48C2-9CCD-C5AF9851FF0D}">
      <formula1>Team</formula1>
    </dataValidation>
    <dataValidation type="list" allowBlank="1" showInputMessage="1" showErrorMessage="1" promptTitle="Internal or External resource" prompt="_x000a_Select one from dropdown" sqref="E64:F64" xr:uid="{1CC50D69-B2D5-4EEA-B36A-0BA177D3F2A9}">
      <formula1>Internal_External</formula1>
    </dataValidation>
    <dataValidation type="list" allowBlank="1" showInputMessage="1" promptTitle="Internal or External resource" prompt="Select one from dropdown" sqref="E38" xr:uid="{CE9BA5B3-C689-47BB-A2D7-3ECE22FEE2C7}">
      <formula1>Internal_External</formula1>
    </dataValidation>
    <dataValidation type="list" allowBlank="1" promptTitle="Capability Score" prompt="Using a tier system, choose from 1 to 4, where 1 is highly capable and 1 is, for example, a junior role and requires training and mentoring. " sqref="G39:G63" xr:uid="{66DB6036-8CFE-46B5-82A3-871857A9ABD9}">
      <formula1>Capability_Score</formula1>
    </dataValidation>
    <dataValidation type="list" allowBlank="1" showErrorMessage="1" promptTitle="Team" prompt="Select Team from dropdown menu.  To update list go to Data tab in this workbook." sqref="F39:F63" xr:uid="{FC9DB6A6-4D5F-4640-A448-0D9D2441C93A}">
      <formula1>Team</formula1>
    </dataValidation>
    <dataValidation type="list" allowBlank="1" promptTitle="Internal or External resource" prompt="Select one from dropdown" sqref="E39:E63" xr:uid="{D7167582-50EB-4604-BA0F-D6877A1C99DA}">
      <formula1>Internal_External</formula1>
    </dataValidation>
  </dataValidations>
  <pageMargins left="0.70866141732283472" right="0.35433070866141736" top="0.55118110236220474" bottom="0.51181102362204722" header="0.31496062992125984" footer="0.31496062992125984"/>
  <pageSetup paperSize="9" scale="38" orientation="landscape" r:id="rId1"/>
  <headerFooter>
    <oddFooter>&amp;L&amp;8&amp;K02-020&amp;A / &amp;F&amp;C&amp;8&amp;K02-020Protected by Copyright ©ONE EARTH.  All Rights Reserved.
&amp;R&amp;8&amp;K02-020&amp;P of &amp;N</oddFooter>
  </headerFooter>
  <rowBreaks count="1" manualBreakCount="1">
    <brk id="64" max="15"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6B01B-D99E-446C-9B3D-087535B76DAB}">
  <sheetPr>
    <tabColor rgb="FFFFFFFF"/>
    <pageSetUpPr fitToPage="1"/>
  </sheetPr>
  <dimension ref="B1:AB36"/>
  <sheetViews>
    <sheetView showGridLines="0" zoomScale="70" zoomScaleNormal="70" workbookViewId="0">
      <selection activeCell="C6" sqref="C6:D6"/>
    </sheetView>
  </sheetViews>
  <sheetFormatPr defaultColWidth="8.625" defaultRowHeight="18" x14ac:dyDescent="0.25"/>
  <cols>
    <col min="1" max="1" width="3.5" style="376" customWidth="1"/>
    <col min="2" max="2" width="7.5" style="376" customWidth="1"/>
    <col min="3" max="3" width="7.375" style="376" customWidth="1"/>
    <col min="4" max="4" width="45.375" style="376" customWidth="1"/>
    <col min="5" max="24" width="9.125" style="377" customWidth="1"/>
    <col min="25" max="25" width="8.5" style="378" customWidth="1"/>
    <col min="26" max="26" width="7.875" style="378" customWidth="1"/>
    <col min="27" max="28" width="4.5" style="378" customWidth="1"/>
    <col min="29" max="29" width="12.25" style="376" customWidth="1"/>
    <col min="30" max="16384" width="8.625" style="376"/>
  </cols>
  <sheetData>
    <row r="1" spans="2:27" ht="90" customHeight="1" x14ac:dyDescent="0.25"/>
    <row r="2" spans="2:27" ht="34.5" customHeight="1" x14ac:dyDescent="0.25">
      <c r="B2" s="379"/>
    </row>
    <row r="3" spans="2:27" x14ac:dyDescent="0.25">
      <c r="B3" s="380"/>
    </row>
    <row r="4" spans="2:27" ht="11.25" customHeight="1" x14ac:dyDescent="0.25"/>
    <row r="5" spans="2:27" ht="33.75" customHeight="1" thickBot="1" x14ac:dyDescent="0.3">
      <c r="E5" s="442" t="s">
        <v>341</v>
      </c>
      <c r="F5" s="442"/>
      <c r="G5" s="442"/>
      <c r="H5" s="442"/>
      <c r="I5" s="442"/>
      <c r="J5" s="442"/>
      <c r="K5" s="442"/>
      <c r="L5" s="442"/>
      <c r="M5" s="442"/>
      <c r="N5" s="442"/>
      <c r="O5" s="442"/>
      <c r="P5" s="442"/>
      <c r="Q5" s="442"/>
      <c r="R5" s="442"/>
      <c r="S5" s="442"/>
      <c r="T5" s="442"/>
      <c r="U5" s="442"/>
      <c r="V5" s="442"/>
      <c r="W5" s="442"/>
      <c r="X5" s="442"/>
      <c r="Y5" s="376"/>
    </row>
    <row r="6" spans="2:27" ht="56.25" customHeight="1" thickTop="1" x14ac:dyDescent="0.25">
      <c r="C6" s="446" t="str">
        <f>Business_Name</f>
        <v>Your Business Name</v>
      </c>
      <c r="D6" s="447"/>
      <c r="E6" s="449" t="s">
        <v>108</v>
      </c>
      <c r="F6" s="450"/>
      <c r="G6" s="450"/>
      <c r="H6" s="450"/>
      <c r="I6" s="450"/>
      <c r="J6" s="450"/>
      <c r="K6" s="451"/>
      <c r="L6" s="449" t="s">
        <v>109</v>
      </c>
      <c r="M6" s="450"/>
      <c r="N6" s="450"/>
      <c r="O6" s="450"/>
      <c r="P6" s="451"/>
      <c r="Q6" s="449" t="s">
        <v>336</v>
      </c>
      <c r="R6" s="450"/>
      <c r="S6" s="450"/>
      <c r="T6" s="451"/>
      <c r="U6" s="449" t="s">
        <v>115</v>
      </c>
      <c r="V6" s="450"/>
      <c r="W6" s="450"/>
      <c r="X6" s="451"/>
      <c r="Y6" s="376"/>
    </row>
    <row r="7" spans="2:27" ht="20.25" customHeight="1" thickBot="1" x14ac:dyDescent="0.3">
      <c r="C7" s="448" t="str">
        <f>Last_Update</f>
        <v>DD-Mth-YYYY</v>
      </c>
      <c r="D7" s="448"/>
      <c r="E7" s="381">
        <v>1</v>
      </c>
      <c r="F7" s="381">
        <v>2</v>
      </c>
      <c r="G7" s="381">
        <v>3</v>
      </c>
      <c r="H7" s="381">
        <v>4</v>
      </c>
      <c r="I7" s="381">
        <v>5</v>
      </c>
      <c r="J7" s="381">
        <v>6</v>
      </c>
      <c r="K7" s="382">
        <v>7</v>
      </c>
      <c r="L7" s="381">
        <v>8</v>
      </c>
      <c r="M7" s="381">
        <v>9</v>
      </c>
      <c r="N7" s="381">
        <v>10</v>
      </c>
      <c r="O7" s="381">
        <v>11</v>
      </c>
      <c r="P7" s="382">
        <v>12</v>
      </c>
      <c r="Q7" s="381">
        <v>13</v>
      </c>
      <c r="R7" s="381">
        <v>14</v>
      </c>
      <c r="S7" s="381">
        <v>15</v>
      </c>
      <c r="T7" s="382">
        <v>16</v>
      </c>
      <c r="U7" s="381">
        <v>17</v>
      </c>
      <c r="V7" s="381">
        <v>18</v>
      </c>
      <c r="W7" s="383">
        <v>19</v>
      </c>
      <c r="X7" s="384">
        <v>20</v>
      </c>
      <c r="Y7" s="376"/>
    </row>
    <row r="8" spans="2:27" ht="274.5" customHeight="1" thickTop="1" thickBot="1" x14ac:dyDescent="0.3">
      <c r="B8" s="445" t="s">
        <v>340</v>
      </c>
      <c r="C8" s="443" t="s">
        <v>318</v>
      </c>
      <c r="D8" s="444"/>
      <c r="E8" s="385" t="s">
        <v>26</v>
      </c>
      <c r="F8" s="386" t="s">
        <v>319</v>
      </c>
      <c r="G8" s="386" t="s">
        <v>320</v>
      </c>
      <c r="H8" s="386" t="s">
        <v>321</v>
      </c>
      <c r="I8" s="386" t="s">
        <v>18</v>
      </c>
      <c r="J8" s="386" t="s">
        <v>322</v>
      </c>
      <c r="K8" s="387" t="s">
        <v>323</v>
      </c>
      <c r="L8" s="385" t="s">
        <v>324</v>
      </c>
      <c r="M8" s="386" t="s">
        <v>325</v>
      </c>
      <c r="N8" s="386" t="s">
        <v>326</v>
      </c>
      <c r="O8" s="386" t="s">
        <v>327</v>
      </c>
      <c r="P8" s="387" t="s">
        <v>328</v>
      </c>
      <c r="Q8" s="385" t="s">
        <v>329</v>
      </c>
      <c r="R8" s="386" t="s">
        <v>330</v>
      </c>
      <c r="S8" s="386" t="s">
        <v>344</v>
      </c>
      <c r="T8" s="387" t="s">
        <v>345</v>
      </c>
      <c r="U8" s="385" t="s">
        <v>331</v>
      </c>
      <c r="V8" s="386" t="s">
        <v>332</v>
      </c>
      <c r="W8" s="388" t="s">
        <v>333</v>
      </c>
      <c r="X8" s="389" t="s">
        <v>334</v>
      </c>
      <c r="Y8" s="390" t="s">
        <v>335</v>
      </c>
    </row>
    <row r="9" spans="2:27" ht="54" customHeight="1" thickTop="1" thickBot="1" x14ac:dyDescent="0.3">
      <c r="B9" s="445"/>
      <c r="C9" s="391">
        <v>0</v>
      </c>
      <c r="D9" s="392" t="s">
        <v>346</v>
      </c>
      <c r="E9" s="409">
        <v>0</v>
      </c>
      <c r="F9" s="409">
        <v>0</v>
      </c>
      <c r="G9" s="409">
        <v>0</v>
      </c>
      <c r="H9" s="409">
        <v>0</v>
      </c>
      <c r="I9" s="409">
        <v>0</v>
      </c>
      <c r="J9" s="409">
        <v>0</v>
      </c>
      <c r="K9" s="409">
        <v>0</v>
      </c>
      <c r="L9" s="409">
        <v>0</v>
      </c>
      <c r="M9" s="409">
        <v>0</v>
      </c>
      <c r="N9" s="409">
        <v>0</v>
      </c>
      <c r="O9" s="409">
        <v>0</v>
      </c>
      <c r="P9" s="409">
        <v>0</v>
      </c>
      <c r="Q9" s="409">
        <v>0</v>
      </c>
      <c r="R9" s="409">
        <v>0</v>
      </c>
      <c r="S9" s="409">
        <v>0</v>
      </c>
      <c r="T9" s="409">
        <v>0</v>
      </c>
      <c r="U9" s="409">
        <v>0</v>
      </c>
      <c r="V9" s="409">
        <v>0</v>
      </c>
      <c r="W9" s="409">
        <v>0</v>
      </c>
      <c r="X9" s="409">
        <v>0</v>
      </c>
      <c r="Y9" s="393">
        <f>SUM(E9:X9)</f>
        <v>0</v>
      </c>
      <c r="Z9" s="402">
        <v>0</v>
      </c>
    </row>
    <row r="10" spans="2:27" ht="54" customHeight="1" thickBot="1" x14ac:dyDescent="0.3">
      <c r="B10" s="445"/>
      <c r="C10" s="391">
        <v>1</v>
      </c>
      <c r="D10" s="392" t="s">
        <v>347</v>
      </c>
      <c r="E10" s="409">
        <v>1</v>
      </c>
      <c r="F10" s="409">
        <v>1</v>
      </c>
      <c r="G10" s="409">
        <v>1</v>
      </c>
      <c r="H10" s="409">
        <v>1</v>
      </c>
      <c r="I10" s="409">
        <v>1</v>
      </c>
      <c r="J10" s="409">
        <v>1</v>
      </c>
      <c r="K10" s="409">
        <v>1</v>
      </c>
      <c r="L10" s="409">
        <v>1</v>
      </c>
      <c r="M10" s="409">
        <v>1</v>
      </c>
      <c r="N10" s="409">
        <v>1</v>
      </c>
      <c r="O10" s="409">
        <v>1</v>
      </c>
      <c r="P10" s="409">
        <v>1</v>
      </c>
      <c r="Q10" s="409">
        <v>1</v>
      </c>
      <c r="R10" s="409">
        <v>1</v>
      </c>
      <c r="S10" s="409">
        <v>1</v>
      </c>
      <c r="T10" s="409">
        <v>1</v>
      </c>
      <c r="U10" s="409">
        <v>1</v>
      </c>
      <c r="V10" s="409">
        <v>1</v>
      </c>
      <c r="W10" s="410">
        <v>1</v>
      </c>
      <c r="X10" s="410">
        <v>1</v>
      </c>
      <c r="Y10" s="393">
        <f>SUM(E10:X10)</f>
        <v>20</v>
      </c>
      <c r="Z10" s="402" t="s">
        <v>342</v>
      </c>
      <c r="AA10" s="377"/>
    </row>
    <row r="11" spans="2:27" ht="54" customHeight="1" thickBot="1" x14ac:dyDescent="0.3">
      <c r="B11" s="445"/>
      <c r="C11" s="391">
        <v>2</v>
      </c>
      <c r="D11" s="392" t="s">
        <v>348</v>
      </c>
      <c r="E11" s="409">
        <v>2</v>
      </c>
      <c r="F11" s="409"/>
      <c r="G11" s="409">
        <v>2</v>
      </c>
      <c r="H11" s="409">
        <v>2</v>
      </c>
      <c r="I11" s="409">
        <v>2</v>
      </c>
      <c r="J11" s="409">
        <v>2</v>
      </c>
      <c r="K11" s="409">
        <v>2</v>
      </c>
      <c r="L11" s="409">
        <v>2</v>
      </c>
      <c r="M11" s="409">
        <v>2</v>
      </c>
      <c r="N11" s="409">
        <v>2</v>
      </c>
      <c r="O11" s="409">
        <v>2</v>
      </c>
      <c r="P11" s="409">
        <v>2</v>
      </c>
      <c r="Q11" s="409">
        <v>2</v>
      </c>
      <c r="R11" s="409">
        <v>2</v>
      </c>
      <c r="S11" s="409">
        <v>2</v>
      </c>
      <c r="T11" s="409">
        <v>2</v>
      </c>
      <c r="U11" s="409">
        <v>2</v>
      </c>
      <c r="V11" s="409">
        <v>2</v>
      </c>
      <c r="W11" s="409">
        <v>2</v>
      </c>
      <c r="X11" s="409">
        <v>2</v>
      </c>
      <c r="Y11" s="393">
        <f>SUM(E11:X11)</f>
        <v>38</v>
      </c>
      <c r="Z11" s="402" t="s">
        <v>353</v>
      </c>
      <c r="AA11" s="377"/>
    </row>
    <row r="12" spans="2:27" ht="54" customHeight="1" thickBot="1" x14ac:dyDescent="0.3">
      <c r="B12" s="445"/>
      <c r="C12" s="395">
        <v>3</v>
      </c>
      <c r="D12" s="396" t="s">
        <v>349</v>
      </c>
      <c r="E12" s="411"/>
      <c r="F12" s="411"/>
      <c r="G12" s="411"/>
      <c r="H12" s="411">
        <v>3</v>
      </c>
      <c r="I12" s="411">
        <v>3</v>
      </c>
      <c r="J12" s="411">
        <v>3</v>
      </c>
      <c r="K12" s="411"/>
      <c r="L12" s="411"/>
      <c r="M12" s="411"/>
      <c r="N12" s="411"/>
      <c r="O12" s="411"/>
      <c r="P12" s="411"/>
      <c r="Q12" s="411"/>
      <c r="R12" s="411"/>
      <c r="S12" s="411"/>
      <c r="T12" s="411"/>
      <c r="U12" s="411"/>
      <c r="V12" s="411"/>
      <c r="W12" s="411">
        <v>3</v>
      </c>
      <c r="X12" s="411"/>
      <c r="Y12" s="397">
        <f>SUM(E12:X12)</f>
        <v>12</v>
      </c>
      <c r="Z12" s="402" t="s">
        <v>343</v>
      </c>
      <c r="AA12" s="377"/>
    </row>
    <row r="13" spans="2:27" ht="54" customHeight="1" thickTop="1" x14ac:dyDescent="0.25">
      <c r="B13" s="398"/>
      <c r="E13" s="399"/>
      <c r="F13" s="399"/>
      <c r="G13" s="399"/>
      <c r="H13" s="399"/>
      <c r="I13" s="399"/>
      <c r="J13" s="399"/>
      <c r="K13" s="399"/>
      <c r="L13" s="399"/>
      <c r="M13" s="399"/>
      <c r="N13" s="399"/>
      <c r="O13" s="399"/>
      <c r="P13" s="399"/>
      <c r="Q13" s="399"/>
      <c r="R13" s="399"/>
      <c r="S13" s="399"/>
      <c r="T13" s="399"/>
      <c r="U13" s="399"/>
      <c r="V13" s="400" t="s">
        <v>66</v>
      </c>
      <c r="W13" s="400"/>
      <c r="X13" s="400"/>
      <c r="Y13" s="401">
        <f>SUM(Y9:Y12)</f>
        <v>70</v>
      </c>
      <c r="Z13" s="394" t="s">
        <v>354</v>
      </c>
      <c r="AA13" s="377"/>
    </row>
    <row r="14" spans="2:27" x14ac:dyDescent="0.25">
      <c r="C14" s="403" t="s">
        <v>338</v>
      </c>
      <c r="D14" s="403"/>
      <c r="E14" s="404"/>
      <c r="F14" s="404"/>
      <c r="G14" s="404"/>
      <c r="H14" s="404"/>
      <c r="I14" s="404"/>
      <c r="J14" s="404"/>
      <c r="K14" s="404"/>
      <c r="L14" s="404"/>
      <c r="M14" s="404"/>
      <c r="N14" s="405" t="s">
        <v>317</v>
      </c>
      <c r="O14" s="403"/>
      <c r="P14" s="404"/>
      <c r="Q14" s="403"/>
      <c r="R14" s="404"/>
    </row>
    <row r="15" spans="2:27" x14ac:dyDescent="0.25">
      <c r="C15" s="403" t="s">
        <v>339</v>
      </c>
      <c r="D15" s="403"/>
      <c r="E15" s="404"/>
      <c r="F15" s="404"/>
      <c r="G15" s="404"/>
      <c r="H15" s="404"/>
      <c r="I15" s="404"/>
      <c r="J15" s="404"/>
      <c r="K15" s="404"/>
      <c r="L15" s="404"/>
      <c r="M15" s="404"/>
      <c r="N15" s="403" t="s">
        <v>356</v>
      </c>
      <c r="O15" s="403"/>
      <c r="P15" s="403"/>
      <c r="Q15" s="403"/>
      <c r="R15" s="403"/>
    </row>
    <row r="16" spans="2:27" x14ac:dyDescent="0.25">
      <c r="C16" s="403" t="s">
        <v>357</v>
      </c>
      <c r="D16" s="403"/>
      <c r="E16" s="404"/>
      <c r="F16" s="404"/>
      <c r="G16" s="404"/>
      <c r="H16" s="404"/>
      <c r="I16" s="404"/>
      <c r="J16" s="404"/>
      <c r="K16" s="404"/>
      <c r="L16" s="404"/>
      <c r="M16" s="404"/>
      <c r="N16" s="403" t="s">
        <v>358</v>
      </c>
      <c r="O16" s="403"/>
      <c r="P16" s="403"/>
      <c r="Q16" s="403"/>
      <c r="R16" s="403"/>
    </row>
    <row r="17" spans="3:18" x14ac:dyDescent="0.25">
      <c r="C17" s="404"/>
      <c r="D17" s="404"/>
      <c r="E17" s="404"/>
      <c r="F17" s="404"/>
      <c r="G17" s="404"/>
      <c r="H17" s="404"/>
      <c r="I17" s="404"/>
      <c r="J17" s="404"/>
      <c r="K17" s="404"/>
      <c r="L17" s="404"/>
      <c r="M17" s="404"/>
      <c r="N17" s="406" t="s">
        <v>359</v>
      </c>
      <c r="O17" s="403"/>
      <c r="P17" s="407" t="s">
        <v>360</v>
      </c>
      <c r="Q17" s="404"/>
      <c r="R17" s="404"/>
    </row>
    <row r="18" spans="3:18" x14ac:dyDescent="0.25">
      <c r="C18" s="408" t="s">
        <v>307</v>
      </c>
      <c r="D18" s="403"/>
      <c r="E18" s="404"/>
      <c r="F18" s="404"/>
      <c r="G18" s="404"/>
      <c r="H18" s="404"/>
      <c r="I18" s="404"/>
      <c r="J18" s="404"/>
      <c r="K18" s="404"/>
      <c r="L18" s="404"/>
      <c r="M18" s="404"/>
      <c r="N18" s="406" t="s">
        <v>361</v>
      </c>
      <c r="O18" s="404"/>
      <c r="P18" s="407" t="s">
        <v>362</v>
      </c>
      <c r="Q18" s="404"/>
      <c r="R18" s="404"/>
    </row>
    <row r="19" spans="3:18" x14ac:dyDescent="0.25">
      <c r="C19" s="403" t="s">
        <v>308</v>
      </c>
      <c r="D19" s="403"/>
      <c r="E19" s="404"/>
      <c r="F19" s="404"/>
      <c r="G19" s="404"/>
      <c r="H19" s="404"/>
      <c r="I19" s="404"/>
      <c r="J19" s="404"/>
      <c r="K19" s="404"/>
      <c r="L19" s="404"/>
      <c r="M19" s="404"/>
      <c r="N19" s="406" t="s">
        <v>363</v>
      </c>
      <c r="O19" s="404"/>
      <c r="P19" s="407" t="s">
        <v>364</v>
      </c>
      <c r="Q19" s="404"/>
      <c r="R19" s="404"/>
    </row>
    <row r="20" spans="3:18" x14ac:dyDescent="0.25">
      <c r="C20" s="408" t="s">
        <v>309</v>
      </c>
      <c r="D20" s="403"/>
      <c r="E20" s="404"/>
      <c r="F20" s="404"/>
      <c r="G20" s="404"/>
      <c r="H20" s="404"/>
      <c r="I20" s="404"/>
      <c r="J20" s="404"/>
      <c r="K20" s="404"/>
      <c r="L20" s="404"/>
      <c r="M20" s="404"/>
      <c r="N20" s="406" t="s">
        <v>365</v>
      </c>
      <c r="O20" s="404"/>
      <c r="P20" s="407" t="s">
        <v>366</v>
      </c>
      <c r="Q20" s="404"/>
      <c r="R20" s="404"/>
    </row>
    <row r="21" spans="3:18" x14ac:dyDescent="0.25">
      <c r="C21" s="403" t="s">
        <v>310</v>
      </c>
      <c r="D21" s="403"/>
      <c r="E21" s="404"/>
      <c r="F21" s="404"/>
      <c r="G21" s="404"/>
      <c r="H21" s="404"/>
      <c r="I21" s="404"/>
      <c r="J21" s="404"/>
      <c r="K21" s="404"/>
      <c r="L21" s="404"/>
      <c r="M21" s="404"/>
      <c r="N21" s="404"/>
      <c r="O21" s="404"/>
      <c r="P21" s="404"/>
      <c r="Q21" s="404"/>
      <c r="R21" s="404"/>
    </row>
    <row r="22" spans="3:18" x14ac:dyDescent="0.25">
      <c r="C22" s="403" t="s">
        <v>367</v>
      </c>
      <c r="D22" s="403"/>
      <c r="E22" s="404"/>
      <c r="F22" s="404"/>
      <c r="G22" s="404"/>
      <c r="H22" s="404"/>
      <c r="I22" s="404"/>
      <c r="J22" s="404"/>
      <c r="K22" s="404"/>
      <c r="L22" s="404"/>
      <c r="M22" s="404"/>
      <c r="N22" s="404"/>
      <c r="O22" s="404"/>
      <c r="P22" s="404"/>
      <c r="Q22" s="404"/>
      <c r="R22" s="404"/>
    </row>
    <row r="23" spans="3:18" x14ac:dyDescent="0.25">
      <c r="C23" s="403" t="s">
        <v>311</v>
      </c>
      <c r="D23" s="403"/>
      <c r="E23" s="404"/>
      <c r="F23" s="404"/>
      <c r="G23" s="404"/>
      <c r="H23" s="404"/>
      <c r="I23" s="404"/>
      <c r="J23" s="404"/>
      <c r="K23" s="404"/>
      <c r="L23" s="404"/>
      <c r="M23" s="404"/>
      <c r="N23" s="404"/>
      <c r="O23" s="404"/>
      <c r="P23" s="404"/>
      <c r="Q23" s="404"/>
      <c r="R23" s="404"/>
    </row>
    <row r="24" spans="3:18" x14ac:dyDescent="0.25">
      <c r="C24" s="403" t="s">
        <v>312</v>
      </c>
      <c r="D24" s="403"/>
      <c r="E24" s="404"/>
      <c r="F24" s="404"/>
      <c r="G24" s="404"/>
      <c r="H24" s="404"/>
      <c r="I24" s="404"/>
      <c r="J24" s="404"/>
      <c r="K24" s="404"/>
      <c r="L24" s="404"/>
      <c r="M24" s="404"/>
      <c r="N24" s="404"/>
      <c r="O24" s="404"/>
      <c r="P24" s="404"/>
      <c r="Q24" s="404"/>
      <c r="R24" s="404"/>
    </row>
    <row r="25" spans="3:18" x14ac:dyDescent="0.25">
      <c r="C25" s="403"/>
      <c r="D25" s="403"/>
      <c r="E25" s="404"/>
      <c r="F25" s="404"/>
      <c r="G25" s="404"/>
      <c r="H25" s="404"/>
      <c r="I25" s="404"/>
      <c r="J25" s="404"/>
      <c r="K25" s="404"/>
      <c r="L25" s="404"/>
      <c r="M25" s="404"/>
      <c r="N25" s="404"/>
      <c r="O25" s="404"/>
      <c r="P25" s="404"/>
      <c r="Q25" s="404"/>
      <c r="R25" s="404"/>
    </row>
    <row r="26" spans="3:18" x14ac:dyDescent="0.25">
      <c r="C26" s="406" t="s">
        <v>337</v>
      </c>
      <c r="D26" s="403"/>
      <c r="E26" s="404"/>
      <c r="F26" s="404"/>
      <c r="G26" s="404"/>
      <c r="H26" s="404"/>
      <c r="I26" s="404"/>
      <c r="J26" s="404"/>
      <c r="K26" s="404"/>
      <c r="L26" s="404"/>
      <c r="M26" s="404"/>
      <c r="N26" s="404"/>
      <c r="O26" s="404"/>
      <c r="P26" s="404"/>
      <c r="Q26" s="404"/>
      <c r="R26" s="404"/>
    </row>
    <row r="27" spans="3:18" x14ac:dyDescent="0.25">
      <c r="C27" s="406" t="s">
        <v>350</v>
      </c>
      <c r="D27" s="403"/>
      <c r="E27" s="404"/>
      <c r="F27" s="404"/>
      <c r="G27" s="404"/>
      <c r="H27" s="404"/>
      <c r="I27" s="404"/>
      <c r="J27" s="404"/>
      <c r="K27" s="404"/>
      <c r="L27" s="404"/>
      <c r="M27" s="404"/>
      <c r="N27" s="404"/>
      <c r="O27" s="404"/>
      <c r="P27" s="404"/>
      <c r="Q27" s="404"/>
      <c r="R27" s="404"/>
    </row>
    <row r="28" spans="3:18" x14ac:dyDescent="0.25">
      <c r="C28" s="407" t="s">
        <v>313</v>
      </c>
      <c r="D28" s="403"/>
      <c r="E28" s="404"/>
      <c r="F28" s="404"/>
      <c r="G28" s="404"/>
      <c r="H28" s="404"/>
      <c r="I28" s="404"/>
      <c r="J28" s="404"/>
      <c r="K28" s="404"/>
      <c r="L28" s="404"/>
      <c r="M28" s="404"/>
      <c r="N28" s="404"/>
      <c r="O28" s="404"/>
      <c r="P28" s="404"/>
      <c r="Q28" s="404"/>
      <c r="R28" s="404"/>
    </row>
    <row r="29" spans="3:18" x14ac:dyDescent="0.25">
      <c r="C29" s="407" t="s">
        <v>314</v>
      </c>
      <c r="D29" s="403"/>
      <c r="E29" s="404"/>
      <c r="F29" s="404"/>
      <c r="G29" s="404"/>
      <c r="H29" s="404"/>
      <c r="I29" s="404"/>
      <c r="J29" s="404"/>
      <c r="K29" s="404"/>
      <c r="L29" s="404"/>
      <c r="M29" s="404"/>
      <c r="N29" s="404"/>
      <c r="O29" s="404"/>
      <c r="P29" s="404"/>
      <c r="Q29" s="404"/>
      <c r="R29" s="404"/>
    </row>
    <row r="30" spans="3:18" x14ac:dyDescent="0.25">
      <c r="C30" s="407" t="s">
        <v>315</v>
      </c>
      <c r="D30" s="403"/>
      <c r="E30" s="404"/>
      <c r="F30" s="404"/>
      <c r="G30" s="404"/>
      <c r="H30" s="404"/>
      <c r="I30" s="404"/>
      <c r="J30" s="404"/>
      <c r="K30" s="404"/>
      <c r="L30" s="404"/>
      <c r="M30" s="404"/>
      <c r="N30" s="404"/>
      <c r="O30" s="404"/>
      <c r="P30" s="404"/>
      <c r="Q30" s="404"/>
      <c r="R30" s="404"/>
    </row>
    <row r="31" spans="3:18" x14ac:dyDescent="0.25">
      <c r="C31" s="407" t="s">
        <v>316</v>
      </c>
      <c r="D31" s="403"/>
      <c r="E31" s="404"/>
      <c r="F31" s="404"/>
      <c r="G31" s="404"/>
      <c r="H31" s="404"/>
      <c r="I31" s="404"/>
      <c r="J31" s="404"/>
      <c r="K31" s="404"/>
      <c r="L31" s="404"/>
      <c r="M31" s="404"/>
      <c r="N31" s="404"/>
      <c r="O31" s="404"/>
      <c r="P31" s="404"/>
      <c r="Q31" s="404"/>
      <c r="R31" s="404"/>
    </row>
    <row r="32" spans="3:18" x14ac:dyDescent="0.25">
      <c r="C32" s="406" t="s">
        <v>351</v>
      </c>
      <c r="D32" s="403"/>
      <c r="E32" s="404"/>
      <c r="F32" s="404"/>
      <c r="G32" s="404"/>
      <c r="H32" s="404"/>
      <c r="I32" s="404"/>
      <c r="J32" s="404"/>
      <c r="K32" s="404"/>
      <c r="L32" s="404"/>
      <c r="M32" s="404"/>
      <c r="N32" s="404"/>
      <c r="O32" s="404"/>
      <c r="P32" s="404"/>
      <c r="Q32" s="404"/>
      <c r="R32" s="404"/>
    </row>
    <row r="33" spans="3:18" x14ac:dyDescent="0.25">
      <c r="C33" s="406" t="s">
        <v>352</v>
      </c>
      <c r="D33" s="403"/>
      <c r="E33" s="404"/>
      <c r="F33" s="404"/>
      <c r="G33" s="404"/>
      <c r="H33" s="404"/>
      <c r="I33" s="404"/>
      <c r="J33" s="404"/>
      <c r="K33" s="404"/>
      <c r="L33" s="404"/>
      <c r="M33" s="404"/>
      <c r="N33" s="404"/>
      <c r="O33" s="404"/>
      <c r="P33" s="404"/>
      <c r="Q33" s="404"/>
      <c r="R33" s="404"/>
    </row>
    <row r="34" spans="3:18" x14ac:dyDescent="0.25">
      <c r="C34" s="403"/>
      <c r="D34" s="403"/>
      <c r="E34" s="404"/>
      <c r="F34" s="404"/>
      <c r="G34" s="404"/>
      <c r="H34" s="404"/>
      <c r="I34" s="404"/>
      <c r="J34" s="404"/>
      <c r="K34" s="404"/>
      <c r="L34" s="404"/>
      <c r="M34" s="404"/>
      <c r="N34" s="404"/>
      <c r="O34" s="404"/>
      <c r="P34" s="404"/>
      <c r="Q34" s="404"/>
      <c r="R34" s="404"/>
    </row>
    <row r="35" spans="3:18" x14ac:dyDescent="0.25">
      <c r="C35" s="404"/>
      <c r="D35" s="404"/>
      <c r="E35" s="404"/>
      <c r="F35" s="404"/>
      <c r="G35" s="404"/>
      <c r="H35" s="404"/>
      <c r="I35" s="404"/>
      <c r="J35" s="404"/>
      <c r="K35" s="404"/>
      <c r="L35" s="404"/>
      <c r="M35" s="404"/>
      <c r="N35" s="404"/>
      <c r="O35" s="404"/>
      <c r="P35" s="404"/>
      <c r="Q35" s="404"/>
      <c r="R35" s="404"/>
    </row>
    <row r="36" spans="3:18" x14ac:dyDescent="0.25">
      <c r="C36" s="378"/>
      <c r="D36" s="378"/>
    </row>
  </sheetData>
  <sheetProtection sheet="1" objects="1" scenarios="1"/>
  <mergeCells count="9">
    <mergeCell ref="E5:X5"/>
    <mergeCell ref="C8:D8"/>
    <mergeCell ref="B8:B12"/>
    <mergeCell ref="C6:D6"/>
    <mergeCell ref="C7:D7"/>
    <mergeCell ref="E6:K6"/>
    <mergeCell ref="L6:P6"/>
    <mergeCell ref="Q6:T6"/>
    <mergeCell ref="U6:X6"/>
  </mergeCells>
  <dataValidations count="2">
    <dataValidation allowBlank="1" showInputMessage="1" showErrorMessage="1" prompt="Company name. Feeds from START Here tab." sqref="C6" xr:uid="{A943337B-754B-40C4-8C38-F51F1E8A616C}"/>
    <dataValidation allowBlank="1" showInputMessage="1" showErrorMessage="1" prompt="Date of last update. Feeds from START Here tab." sqref="C7" xr:uid="{F572D41A-4426-46C9-919C-52F0A10834BA}"/>
  </dataValidations>
  <pageMargins left="0.70866141732283472" right="0.35433070866141736" top="0.55118110236220474" bottom="0.51181102362204722" header="0.31496062992125984" footer="0.31496062992125984"/>
  <pageSetup paperSize="9" scale="40" orientation="landscape" r:id="rId1"/>
  <headerFooter>
    <oddFooter>&amp;L&amp;8&amp;K02-020&amp;A / &amp;F&amp;C&amp;8&amp;K02-020Protected by Copyright ©ONE EARTH.  All Rights Reserved.
&amp;R&amp;8&amp;K02-020&amp;P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00F94-B86E-496C-8BB6-E2280C8BC781}">
  <sheetPr codeName="Sheet3">
    <tabColor rgb="FFFFFFFF"/>
    <pageSetUpPr fitToPage="1"/>
  </sheetPr>
  <dimension ref="B1:L52"/>
  <sheetViews>
    <sheetView showGridLines="0" topLeftCell="A19" zoomScale="85" zoomScaleNormal="85" workbookViewId="0">
      <selection activeCell="G5" sqref="G5"/>
    </sheetView>
  </sheetViews>
  <sheetFormatPr defaultColWidth="8.625" defaultRowHeight="14.25" x14ac:dyDescent="0.2"/>
  <cols>
    <col min="1" max="1" width="3.5" style="166" customWidth="1"/>
    <col min="2" max="2" width="27.5" style="166" customWidth="1"/>
    <col min="3" max="3" width="23.375" style="166" customWidth="1"/>
    <col min="4" max="4" width="14.625" style="166" customWidth="1"/>
    <col min="5" max="5" width="23.125" style="166" customWidth="1"/>
    <col min="6" max="6" width="12" style="166" bestFit="1" customWidth="1"/>
    <col min="7" max="7" width="27" style="166" customWidth="1"/>
    <col min="8" max="8" width="25.25" style="166" customWidth="1"/>
    <col min="9" max="9" width="22.5" style="166" customWidth="1"/>
    <col min="10" max="10" width="20.625" style="166" customWidth="1"/>
    <col min="11" max="11" width="19.75" style="166" customWidth="1"/>
    <col min="12" max="12" width="21" style="166" customWidth="1"/>
    <col min="13" max="16384" width="8.625" style="166"/>
  </cols>
  <sheetData>
    <row r="1" spans="2:8" ht="75" customHeight="1" x14ac:dyDescent="0.2"/>
    <row r="2" spans="2:8" ht="16.5" customHeight="1" x14ac:dyDescent="0.2">
      <c r="B2" s="355"/>
    </row>
    <row r="3" spans="2:8" ht="18" x14ac:dyDescent="0.2">
      <c r="B3" s="356"/>
    </row>
    <row r="5" spans="2:8" ht="22.5" x14ac:dyDescent="0.2">
      <c r="B5" s="168" t="s">
        <v>116</v>
      </c>
      <c r="G5" s="361" t="str">
        <f>Business_Name</f>
        <v>Your Business Name</v>
      </c>
      <c r="H5" s="362"/>
    </row>
    <row r="6" spans="2:8" ht="15.75" x14ac:dyDescent="0.2">
      <c r="B6" s="168" t="s">
        <v>117</v>
      </c>
      <c r="G6" s="420" t="str">
        <f>Last_Update</f>
        <v>DD-Mth-YYYY</v>
      </c>
      <c r="H6" s="420"/>
    </row>
    <row r="8" spans="2:8" ht="21" customHeight="1" x14ac:dyDescent="0.2">
      <c r="B8" s="454" t="s">
        <v>380</v>
      </c>
      <c r="G8" s="452" t="s">
        <v>144</v>
      </c>
      <c r="H8" s="452"/>
    </row>
    <row r="10" spans="2:8" x14ac:dyDescent="0.2">
      <c r="G10" s="268" t="s">
        <v>119</v>
      </c>
      <c r="H10" s="268" t="s">
        <v>120</v>
      </c>
    </row>
    <row r="11" spans="2:8" x14ac:dyDescent="0.2">
      <c r="G11" s="250"/>
      <c r="H11" s="251"/>
    </row>
    <row r="12" spans="2:8" x14ac:dyDescent="0.2">
      <c r="G12" s="250"/>
      <c r="H12" s="251"/>
    </row>
    <row r="13" spans="2:8" x14ac:dyDescent="0.2">
      <c r="G13" s="250"/>
      <c r="H13" s="251"/>
    </row>
    <row r="14" spans="2:8" x14ac:dyDescent="0.2">
      <c r="G14" s="250"/>
      <c r="H14" s="251"/>
    </row>
    <row r="15" spans="2:8" x14ac:dyDescent="0.2">
      <c r="G15" s="250"/>
      <c r="H15" s="251"/>
    </row>
    <row r="16" spans="2:8" x14ac:dyDescent="0.2">
      <c r="G16" s="250"/>
      <c r="H16" s="251"/>
    </row>
    <row r="17" spans="2:12" x14ac:dyDescent="0.2">
      <c r="G17" s="250"/>
      <c r="H17" s="251"/>
    </row>
    <row r="18" spans="2:12" x14ac:dyDescent="0.2">
      <c r="G18" s="250"/>
      <c r="H18" s="251"/>
    </row>
    <row r="19" spans="2:12" x14ac:dyDescent="0.2">
      <c r="G19" s="268" t="s">
        <v>115</v>
      </c>
      <c r="H19" s="268" t="s">
        <v>121</v>
      </c>
    </row>
    <row r="20" spans="2:12" x14ac:dyDescent="0.2">
      <c r="G20" s="250"/>
      <c r="H20" s="251"/>
    </row>
    <row r="21" spans="2:12" x14ac:dyDescent="0.2">
      <c r="G21" s="250"/>
      <c r="H21" s="251"/>
    </row>
    <row r="22" spans="2:12" x14ac:dyDescent="0.2">
      <c r="G22" s="250"/>
      <c r="H22" s="251"/>
    </row>
    <row r="23" spans="2:12" x14ac:dyDescent="0.2">
      <c r="G23" s="250"/>
      <c r="H23" s="251"/>
    </row>
    <row r="24" spans="2:12" x14ac:dyDescent="0.2">
      <c r="G24" s="250"/>
      <c r="H24" s="251"/>
    </row>
    <row r="25" spans="2:12" x14ac:dyDescent="0.2">
      <c r="G25" s="250"/>
      <c r="H25" s="251"/>
    </row>
    <row r="26" spans="2:12" x14ac:dyDescent="0.2">
      <c r="G26" s="250"/>
      <c r="H26" s="251"/>
    </row>
    <row r="27" spans="2:12" x14ac:dyDescent="0.2">
      <c r="B27" s="166" t="s">
        <v>147</v>
      </c>
    </row>
    <row r="28" spans="2:12" ht="20.25" customHeight="1" x14ac:dyDescent="0.2">
      <c r="G28" s="452" t="s">
        <v>143</v>
      </c>
      <c r="H28" s="452"/>
    </row>
    <row r="29" spans="2:12" x14ac:dyDescent="0.2">
      <c r="B29" s="166" t="s">
        <v>132</v>
      </c>
      <c r="G29" s="268" t="s">
        <v>108</v>
      </c>
      <c r="H29" s="268" t="s">
        <v>109</v>
      </c>
      <c r="I29" s="268" t="s">
        <v>110</v>
      </c>
      <c r="J29" s="268" t="s">
        <v>115</v>
      </c>
      <c r="K29" s="268" t="s">
        <v>111</v>
      </c>
      <c r="L29" s="268" t="s">
        <v>114</v>
      </c>
    </row>
    <row r="30" spans="2:12" ht="16.5" customHeight="1" x14ac:dyDescent="0.2">
      <c r="B30" s="269" t="s">
        <v>285</v>
      </c>
      <c r="G30" s="251"/>
      <c r="H30" s="251"/>
      <c r="I30" s="251"/>
      <c r="J30" s="251"/>
      <c r="K30" s="251"/>
      <c r="L30" s="251"/>
    </row>
    <row r="31" spans="2:12" ht="18.75" customHeight="1" x14ac:dyDescent="0.2">
      <c r="B31" s="269" t="s">
        <v>286</v>
      </c>
      <c r="G31" s="251"/>
      <c r="H31" s="251"/>
      <c r="I31" s="251"/>
      <c r="J31" s="251"/>
      <c r="K31" s="251"/>
      <c r="L31" s="251"/>
    </row>
    <row r="32" spans="2:12" ht="18.75" customHeight="1" x14ac:dyDescent="0.2">
      <c r="B32" s="269" t="s">
        <v>287</v>
      </c>
      <c r="G32" s="251"/>
      <c r="H32" s="251"/>
      <c r="I32" s="251"/>
      <c r="J32" s="251"/>
      <c r="K32" s="251"/>
      <c r="L32" s="251"/>
    </row>
    <row r="33" spans="2:12" ht="18" customHeight="1" x14ac:dyDescent="0.2">
      <c r="B33" s="269" t="s">
        <v>288</v>
      </c>
      <c r="G33" s="251"/>
      <c r="H33" s="251"/>
      <c r="I33" s="251"/>
      <c r="J33" s="251"/>
      <c r="K33" s="251"/>
      <c r="L33" s="251"/>
    </row>
    <row r="34" spans="2:12" x14ac:dyDescent="0.2">
      <c r="G34" s="251"/>
      <c r="H34" s="251"/>
      <c r="I34" s="251"/>
      <c r="J34" s="251"/>
      <c r="K34" s="251"/>
      <c r="L34" s="251"/>
    </row>
    <row r="35" spans="2:12" x14ac:dyDescent="0.2">
      <c r="G35" s="251"/>
      <c r="H35" s="251"/>
      <c r="I35" s="251"/>
      <c r="J35" s="251"/>
      <c r="K35" s="251"/>
      <c r="L35" s="251"/>
    </row>
    <row r="36" spans="2:12" x14ac:dyDescent="0.2">
      <c r="G36" s="251"/>
      <c r="H36" s="251"/>
      <c r="I36" s="251"/>
      <c r="J36" s="251"/>
      <c r="K36" s="251"/>
      <c r="L36" s="251"/>
    </row>
    <row r="37" spans="2:12" x14ac:dyDescent="0.2">
      <c r="G37" s="251"/>
      <c r="H37" s="251"/>
      <c r="I37" s="251"/>
      <c r="J37" s="251"/>
      <c r="K37" s="251"/>
      <c r="L37" s="251"/>
    </row>
    <row r="38" spans="2:12" x14ac:dyDescent="0.2">
      <c r="G38" s="251"/>
      <c r="H38" s="251"/>
      <c r="I38" s="251"/>
      <c r="J38" s="251"/>
      <c r="K38" s="251"/>
      <c r="L38" s="251"/>
    </row>
    <row r="39" spans="2:12" x14ac:dyDescent="0.2">
      <c r="G39" s="251"/>
      <c r="H39" s="251"/>
      <c r="I39" s="251"/>
      <c r="J39" s="251"/>
      <c r="K39" s="251"/>
      <c r="L39" s="251"/>
    </row>
    <row r="40" spans="2:12" x14ac:dyDescent="0.2">
      <c r="G40" s="251"/>
      <c r="H40" s="251"/>
      <c r="I40" s="251"/>
      <c r="J40" s="251"/>
      <c r="K40" s="251"/>
      <c r="L40" s="251"/>
    </row>
    <row r="41" spans="2:12" x14ac:dyDescent="0.2">
      <c r="G41" s="251"/>
      <c r="H41" s="251"/>
      <c r="I41" s="251"/>
      <c r="J41" s="251"/>
      <c r="K41" s="251"/>
      <c r="L41" s="251"/>
    </row>
    <row r="42" spans="2:12" x14ac:dyDescent="0.2">
      <c r="G42" s="251"/>
      <c r="H42" s="251"/>
      <c r="I42" s="251"/>
      <c r="J42" s="251"/>
      <c r="K42" s="251"/>
      <c r="L42" s="251"/>
    </row>
    <row r="43" spans="2:12" x14ac:dyDescent="0.2">
      <c r="B43" s="164"/>
    </row>
    <row r="52" spans="2:2" x14ac:dyDescent="0.2">
      <c r="B52" s="266"/>
    </row>
  </sheetData>
  <mergeCells count="3">
    <mergeCell ref="G8:H8"/>
    <mergeCell ref="G28:H28"/>
    <mergeCell ref="G6:H6"/>
  </mergeCells>
  <dataValidations count="2">
    <dataValidation allowBlank="1" showInputMessage="1" showErrorMessage="1" prompt="Date of last update. Feeds from START Here tab." sqref="G6" xr:uid="{75FFC9DE-3E04-432A-ADF1-9A8B5C9F5A48}"/>
    <dataValidation allowBlank="1" showInputMessage="1" showErrorMessage="1" prompt="Company name. Feeds from START Here tab." sqref="G5" xr:uid="{484B819B-F218-4079-BCFC-5403469E0C3E}"/>
  </dataValidations>
  <pageMargins left="0.70866141732283472" right="0.35433070866141736" top="0.55118110236220474" bottom="0.51181102362204722" header="0.31496062992125984" footer="0.31496062992125984"/>
  <pageSetup paperSize="9" scale="51" orientation="landscape" r:id="rId1"/>
  <headerFooter>
    <oddFooter>&amp;L&amp;8&amp;K02-020&amp;A / &amp;F&amp;C&amp;8&amp;K02-020Protected by Copyright ©ONE EARTH.  All Rights Reserved.
&amp;R&amp;8&amp;K02-020&amp;P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8E1B-2AB6-43AF-B70B-C453055E20D7}">
  <sheetPr codeName="Sheet4">
    <tabColor theme="1"/>
  </sheetPr>
  <dimension ref="A1:U113"/>
  <sheetViews>
    <sheetView showGridLines="0" zoomScale="85" zoomScaleNormal="85" workbookViewId="0">
      <selection activeCell="B5" sqref="B5:E5"/>
    </sheetView>
  </sheetViews>
  <sheetFormatPr defaultColWidth="8.875" defaultRowHeight="14.25" x14ac:dyDescent="0.2"/>
  <cols>
    <col min="1" max="1" width="3.5" style="166" customWidth="1"/>
    <col min="2" max="2" width="9.375" style="166" customWidth="1"/>
    <col min="3" max="3" width="3.625" style="166" customWidth="1"/>
    <col min="4" max="4" width="13.375" style="166" customWidth="1"/>
    <col min="5" max="5" width="13" style="166" customWidth="1"/>
    <col min="6" max="6" width="9.375" style="166" customWidth="1"/>
    <col min="7" max="7" width="13.375" style="166" customWidth="1"/>
    <col min="8" max="8" width="13.125" style="166" customWidth="1"/>
    <col min="9" max="9" width="2.75" style="166" customWidth="1"/>
    <col min="10" max="11" width="14.625" style="166" customWidth="1"/>
    <col min="12" max="12" width="9.375" style="166" customWidth="1"/>
    <col min="13" max="13" width="14.5" style="166" customWidth="1"/>
    <col min="14" max="14" width="11.75" style="166" customWidth="1"/>
    <col min="15" max="15" width="3.5" style="166" customWidth="1"/>
    <col min="16" max="16" width="11.625" style="166" customWidth="1"/>
    <col min="17" max="17" width="11.375" style="166" customWidth="1"/>
    <col min="18" max="21" width="12.375" style="166" customWidth="1"/>
    <col min="22" max="16384" width="8.875" style="166"/>
  </cols>
  <sheetData>
    <row r="1" spans="2:10" ht="67.5" customHeight="1" x14ac:dyDescent="0.2"/>
    <row r="2" spans="2:10" ht="28.5" customHeight="1" x14ac:dyDescent="0.2">
      <c r="D2" s="270"/>
    </row>
    <row r="3" spans="2:10" ht="18" x14ac:dyDescent="0.2">
      <c r="D3" s="271"/>
    </row>
    <row r="5" spans="2:10" ht="20.25" x14ac:dyDescent="0.2">
      <c r="B5" s="439" t="str">
        <f>Business_Name</f>
        <v>Your Business Name</v>
      </c>
      <c r="C5" s="439"/>
      <c r="D5" s="439"/>
      <c r="E5" s="439"/>
      <c r="I5" s="272"/>
      <c r="J5" s="267"/>
    </row>
    <row r="6" spans="2:10" ht="15.75" customHeight="1" x14ac:dyDescent="0.2">
      <c r="B6" s="453" t="str">
        <f>Last_Update</f>
        <v>DD-Mth-YYYY</v>
      </c>
      <c r="C6" s="453"/>
      <c r="D6" s="453"/>
      <c r="E6" s="273"/>
      <c r="I6" s="274"/>
    </row>
    <row r="7" spans="2:10" ht="18" x14ac:dyDescent="0.2">
      <c r="I7" s="274"/>
    </row>
    <row r="8" spans="2:10" x14ac:dyDescent="0.2">
      <c r="B8" s="275" t="s">
        <v>194</v>
      </c>
      <c r="C8" s="168"/>
      <c r="D8" s="168"/>
      <c r="E8" s="168"/>
      <c r="F8" s="168"/>
      <c r="G8" s="168"/>
      <c r="H8" s="168"/>
      <c r="I8" s="276"/>
    </row>
    <row r="9" spans="2:10" ht="18" x14ac:dyDescent="0.2">
      <c r="B9" s="275" t="s">
        <v>195</v>
      </c>
      <c r="C9" s="168"/>
      <c r="D9" s="168"/>
      <c r="E9" s="168"/>
      <c r="F9" s="168"/>
      <c r="G9" s="168"/>
      <c r="H9" s="168"/>
      <c r="I9" s="274"/>
    </row>
    <row r="10" spans="2:10" ht="18" x14ac:dyDescent="0.2">
      <c r="B10" s="275" t="s">
        <v>381</v>
      </c>
      <c r="C10" s="168"/>
      <c r="D10" s="168"/>
      <c r="E10" s="168"/>
      <c r="F10" s="168"/>
      <c r="G10" s="168"/>
      <c r="H10" s="168"/>
      <c r="I10" s="274"/>
    </row>
    <row r="11" spans="2:10" ht="18" x14ac:dyDescent="0.2">
      <c r="B11" s="275" t="s">
        <v>196</v>
      </c>
      <c r="C11" s="168"/>
      <c r="D11" s="168"/>
      <c r="E11" s="168"/>
      <c r="F11" s="168"/>
      <c r="G11" s="168"/>
      <c r="H11" s="168"/>
      <c r="I11" s="274"/>
    </row>
    <row r="12" spans="2:10" ht="18" x14ac:dyDescent="0.2">
      <c r="B12" s="275" t="s">
        <v>197</v>
      </c>
      <c r="C12" s="168"/>
      <c r="D12" s="168"/>
      <c r="E12" s="168"/>
      <c r="F12" s="168"/>
      <c r="G12" s="168"/>
      <c r="H12" s="168"/>
      <c r="I12" s="274"/>
    </row>
    <row r="13" spans="2:10" ht="18" x14ac:dyDescent="0.2">
      <c r="B13" s="167"/>
      <c r="C13" s="168"/>
      <c r="D13" s="168"/>
      <c r="E13" s="168"/>
      <c r="F13" s="168"/>
      <c r="G13" s="168"/>
      <c r="H13" s="168"/>
      <c r="I13" s="274"/>
    </row>
    <row r="14" spans="2:10" ht="15.75" x14ac:dyDescent="0.25">
      <c r="B14" s="277" t="s">
        <v>168</v>
      </c>
      <c r="E14" s="278" t="s">
        <v>289</v>
      </c>
      <c r="I14" s="279"/>
      <c r="J14" s="279"/>
    </row>
    <row r="15" spans="2:10" ht="15.75" x14ac:dyDescent="0.25">
      <c r="E15" s="280" t="s">
        <v>169</v>
      </c>
      <c r="I15" s="279"/>
      <c r="J15" s="279"/>
    </row>
    <row r="16" spans="2:10" ht="15.75" x14ac:dyDescent="0.25">
      <c r="E16" s="281" t="s">
        <v>170</v>
      </c>
      <c r="I16" s="279"/>
      <c r="J16" s="279"/>
    </row>
    <row r="17" spans="2:21" x14ac:dyDescent="0.2">
      <c r="B17" s="281"/>
      <c r="E17" s="281" t="s">
        <v>171</v>
      </c>
    </row>
    <row r="18" spans="2:21" x14ac:dyDescent="0.2">
      <c r="B18" s="281"/>
      <c r="D18" s="281"/>
    </row>
    <row r="19" spans="2:21" ht="15.75" x14ac:dyDescent="0.2">
      <c r="B19" s="277" t="s">
        <v>172</v>
      </c>
      <c r="E19" s="278" t="s">
        <v>290</v>
      </c>
    </row>
    <row r="20" spans="2:21" x14ac:dyDescent="0.2">
      <c r="E20" s="280" t="s">
        <v>169</v>
      </c>
    </row>
    <row r="21" spans="2:21" ht="15.75" customHeight="1" x14ac:dyDescent="0.2">
      <c r="C21" s="282"/>
      <c r="E21" s="281" t="s">
        <v>173</v>
      </c>
      <c r="I21" s="168"/>
    </row>
    <row r="22" spans="2:21" x14ac:dyDescent="0.2">
      <c r="C22" s="282"/>
      <c r="E22" s="281" t="s">
        <v>174</v>
      </c>
    </row>
    <row r="23" spans="2:21" ht="21.75" customHeight="1" x14ac:dyDescent="0.2">
      <c r="C23" s="275" t="s">
        <v>198</v>
      </c>
      <c r="S23" s="168"/>
      <c r="T23" s="168"/>
      <c r="U23" s="168"/>
    </row>
    <row r="24" spans="2:21" ht="21.75" customHeight="1" x14ac:dyDescent="0.2">
      <c r="D24" s="275"/>
      <c r="S24" s="168"/>
      <c r="T24" s="168"/>
      <c r="U24" s="168"/>
    </row>
    <row r="25" spans="2:21" ht="15.75" x14ac:dyDescent="0.2">
      <c r="B25" s="277" t="s">
        <v>175</v>
      </c>
      <c r="E25" s="278" t="s">
        <v>291</v>
      </c>
      <c r="S25" s="168"/>
      <c r="T25" s="168"/>
      <c r="U25" s="168"/>
    </row>
    <row r="26" spans="2:21" x14ac:dyDescent="0.2">
      <c r="E26" s="280" t="s">
        <v>169</v>
      </c>
      <c r="S26" s="168"/>
      <c r="T26" s="168"/>
      <c r="U26" s="168"/>
    </row>
    <row r="27" spans="2:21" x14ac:dyDescent="0.2">
      <c r="E27" s="281" t="s">
        <v>292</v>
      </c>
      <c r="P27" s="168"/>
      <c r="Q27" s="168"/>
      <c r="R27" s="168"/>
      <c r="S27" s="168"/>
      <c r="T27" s="168"/>
      <c r="U27" s="168"/>
    </row>
    <row r="28" spans="2:21" x14ac:dyDescent="0.2">
      <c r="E28" s="281"/>
      <c r="P28" s="168"/>
      <c r="Q28" s="168"/>
      <c r="R28" s="168"/>
      <c r="S28" s="168"/>
      <c r="T28" s="168"/>
      <c r="U28" s="168"/>
    </row>
    <row r="29" spans="2:21" s="279" customFormat="1" ht="15.75" x14ac:dyDescent="0.25">
      <c r="B29" s="166"/>
      <c r="C29" s="275" t="s">
        <v>293</v>
      </c>
      <c r="F29" s="166"/>
      <c r="G29" s="166"/>
    </row>
    <row r="30" spans="2:21" s="279" customFormat="1" ht="15.75" x14ac:dyDescent="0.25">
      <c r="B30" s="166"/>
      <c r="C30" s="283" t="s">
        <v>199</v>
      </c>
      <c r="F30" s="166"/>
      <c r="G30" s="166"/>
    </row>
    <row r="31" spans="2:21" s="279" customFormat="1" ht="15.75" x14ac:dyDescent="0.25">
      <c r="B31" s="166"/>
      <c r="C31" s="275" t="s">
        <v>294</v>
      </c>
      <c r="E31" s="166"/>
      <c r="F31" s="166"/>
      <c r="G31" s="166"/>
      <c r="J31" s="284"/>
    </row>
    <row r="32" spans="2:21" ht="15.75" x14ac:dyDescent="0.25">
      <c r="C32" s="283" t="s">
        <v>200</v>
      </c>
      <c r="M32" s="279"/>
      <c r="O32" s="168"/>
      <c r="P32" s="168"/>
      <c r="Q32" s="168"/>
      <c r="R32" s="168"/>
      <c r="S32" s="168"/>
      <c r="T32" s="168"/>
      <c r="U32" s="168"/>
    </row>
    <row r="33" spans="2:21" ht="15.75" x14ac:dyDescent="0.25">
      <c r="D33" s="285"/>
      <c r="E33" s="279"/>
      <c r="G33" s="168"/>
      <c r="M33" s="279"/>
      <c r="O33" s="168"/>
      <c r="P33" s="168"/>
      <c r="Q33" s="168"/>
      <c r="R33" s="168"/>
      <c r="S33" s="168"/>
      <c r="T33" s="168"/>
      <c r="U33" s="168"/>
    </row>
    <row r="34" spans="2:21" ht="15.75" x14ac:dyDescent="0.25">
      <c r="C34" s="275" t="s">
        <v>202</v>
      </c>
      <c r="D34" s="281"/>
      <c r="E34" s="279"/>
      <c r="G34" s="168"/>
      <c r="M34" s="279"/>
      <c r="O34" s="168"/>
      <c r="P34" s="168"/>
      <c r="Q34" s="168"/>
      <c r="R34" s="168"/>
      <c r="S34" s="168"/>
      <c r="T34" s="168"/>
      <c r="U34" s="168"/>
    </row>
    <row r="35" spans="2:21" ht="15.75" x14ac:dyDescent="0.25">
      <c r="C35" s="166" t="s">
        <v>203</v>
      </c>
      <c r="D35" s="281"/>
      <c r="E35" s="279"/>
      <c r="G35" s="168"/>
      <c r="M35" s="279"/>
      <c r="O35" s="168"/>
      <c r="P35" s="168"/>
      <c r="Q35" s="168"/>
      <c r="R35" s="168"/>
      <c r="S35" s="168"/>
      <c r="T35" s="168"/>
      <c r="U35" s="168"/>
    </row>
    <row r="36" spans="2:21" ht="15.75" x14ac:dyDescent="0.25">
      <c r="C36" s="454" t="s">
        <v>382</v>
      </c>
      <c r="D36" s="281"/>
      <c r="E36" s="279"/>
      <c r="G36" s="168"/>
      <c r="M36" s="279"/>
      <c r="O36" s="168"/>
      <c r="P36" s="168"/>
      <c r="Q36" s="168"/>
      <c r="R36" s="168"/>
      <c r="S36" s="168"/>
      <c r="T36" s="168"/>
      <c r="U36" s="168"/>
    </row>
    <row r="37" spans="2:21" ht="15.75" x14ac:dyDescent="0.25">
      <c r="C37" s="166" t="s">
        <v>204</v>
      </c>
      <c r="D37" s="281"/>
      <c r="E37" s="279"/>
      <c r="G37" s="168"/>
      <c r="M37" s="279"/>
      <c r="O37" s="168"/>
      <c r="P37" s="168"/>
      <c r="Q37" s="168"/>
      <c r="R37" s="168"/>
      <c r="S37" s="168"/>
      <c r="T37" s="168"/>
      <c r="U37" s="168"/>
    </row>
    <row r="38" spans="2:21" ht="15.75" x14ac:dyDescent="0.25">
      <c r="C38" s="166" t="s">
        <v>205</v>
      </c>
      <c r="D38" s="281"/>
      <c r="E38" s="279"/>
      <c r="G38" s="168"/>
      <c r="M38" s="279"/>
      <c r="O38" s="168"/>
      <c r="P38" s="168"/>
      <c r="Q38" s="168"/>
      <c r="R38" s="168"/>
      <c r="S38" s="168"/>
      <c r="T38" s="168"/>
      <c r="U38" s="168"/>
    </row>
    <row r="39" spans="2:21" ht="15.75" x14ac:dyDescent="0.25">
      <c r="C39" s="166" t="s">
        <v>206</v>
      </c>
      <c r="D39" s="281"/>
      <c r="E39" s="279"/>
      <c r="G39" s="168"/>
      <c r="M39" s="279"/>
      <c r="O39" s="168"/>
      <c r="P39" s="168"/>
      <c r="Q39" s="168"/>
      <c r="R39" s="168"/>
      <c r="S39" s="168"/>
      <c r="T39" s="168"/>
      <c r="U39" s="168"/>
    </row>
    <row r="40" spans="2:21" ht="15.75" x14ac:dyDescent="0.25">
      <c r="C40" s="279"/>
      <c r="D40" s="285"/>
      <c r="E40" s="279"/>
      <c r="G40" s="168"/>
      <c r="M40" s="279"/>
      <c r="O40" s="168"/>
      <c r="P40" s="168"/>
      <c r="Q40" s="168"/>
      <c r="R40" s="168"/>
      <c r="S40" s="168"/>
      <c r="T40" s="168"/>
      <c r="U40" s="168"/>
    </row>
    <row r="41" spans="2:21" ht="15.75" x14ac:dyDescent="0.25">
      <c r="B41" s="278" t="s">
        <v>176</v>
      </c>
      <c r="G41" s="168"/>
      <c r="M41" s="279"/>
      <c r="O41" s="168"/>
      <c r="P41" s="168"/>
      <c r="Q41" s="168"/>
      <c r="R41" s="168"/>
      <c r="S41" s="168"/>
      <c r="T41" s="168"/>
      <c r="U41" s="168"/>
    </row>
    <row r="42" spans="2:21" ht="15.75" x14ac:dyDescent="0.25">
      <c r="B42" s="275" t="s">
        <v>201</v>
      </c>
      <c r="G42" s="168"/>
      <c r="M42" s="279"/>
      <c r="O42" s="168"/>
      <c r="P42" s="168"/>
      <c r="Q42" s="168"/>
      <c r="R42" s="168"/>
      <c r="S42" s="168"/>
      <c r="T42" s="168"/>
      <c r="U42" s="168"/>
    </row>
    <row r="43" spans="2:21" ht="15.75" x14ac:dyDescent="0.25">
      <c r="B43" s="275" t="s">
        <v>209</v>
      </c>
      <c r="G43" s="168"/>
      <c r="M43" s="279"/>
      <c r="O43" s="168"/>
      <c r="P43" s="168"/>
      <c r="Q43" s="168"/>
      <c r="R43" s="168"/>
      <c r="S43" s="168"/>
      <c r="T43" s="168"/>
      <c r="U43" s="168"/>
    </row>
    <row r="44" spans="2:21" ht="15.75" x14ac:dyDescent="0.25">
      <c r="B44" s="275" t="s">
        <v>208</v>
      </c>
      <c r="G44" s="168"/>
      <c r="M44" s="279"/>
      <c r="O44" s="168"/>
      <c r="P44" s="168"/>
      <c r="Q44" s="168"/>
      <c r="R44" s="168"/>
      <c r="S44" s="168"/>
      <c r="T44" s="168"/>
      <c r="U44" s="168"/>
    </row>
    <row r="45" spans="2:21" ht="15.75" x14ac:dyDescent="0.25">
      <c r="B45" s="284"/>
      <c r="G45" s="168"/>
      <c r="M45" s="279"/>
      <c r="O45" s="168"/>
      <c r="P45" s="168"/>
      <c r="Q45" s="168"/>
      <c r="R45" s="168"/>
      <c r="S45" s="168"/>
      <c r="T45" s="168"/>
      <c r="U45" s="168"/>
    </row>
    <row r="46" spans="2:21" ht="23.25" customHeight="1" x14ac:dyDescent="0.25">
      <c r="B46" s="286"/>
      <c r="C46" s="287" t="s">
        <v>177</v>
      </c>
      <c r="D46" s="288"/>
      <c r="E46" s="289"/>
      <c r="F46" s="290" t="s">
        <v>178</v>
      </c>
      <c r="G46" s="291"/>
      <c r="H46" s="289"/>
      <c r="I46" s="289"/>
      <c r="J46" s="289"/>
      <c r="M46" s="279"/>
      <c r="O46" s="168"/>
      <c r="P46" s="168"/>
      <c r="Q46" s="168"/>
      <c r="R46" s="168"/>
      <c r="S46" s="168"/>
      <c r="T46" s="168"/>
      <c r="U46" s="168"/>
    </row>
    <row r="47" spans="2:21" ht="15.75" x14ac:dyDescent="0.25">
      <c r="B47" s="286"/>
      <c r="C47" s="287" t="s">
        <v>179</v>
      </c>
      <c r="D47" s="288"/>
      <c r="E47" s="289"/>
      <c r="F47" s="290"/>
      <c r="G47" s="291"/>
      <c r="H47" s="289"/>
      <c r="I47" s="289"/>
      <c r="J47" s="289"/>
      <c r="M47" s="279"/>
      <c r="O47" s="168"/>
      <c r="P47" s="168"/>
      <c r="Q47" s="168"/>
      <c r="R47" s="168"/>
      <c r="S47" s="168"/>
      <c r="T47" s="168"/>
      <c r="U47" s="168"/>
    </row>
    <row r="48" spans="2:21" ht="21.75" customHeight="1" x14ac:dyDescent="0.25">
      <c r="B48" s="286"/>
      <c r="C48" s="287" t="s">
        <v>180</v>
      </c>
      <c r="D48" s="288"/>
      <c r="E48" s="289"/>
      <c r="F48" s="290" t="s">
        <v>181</v>
      </c>
      <c r="G48" s="291"/>
      <c r="H48" s="289"/>
      <c r="I48" s="289"/>
      <c r="J48" s="289"/>
      <c r="M48" s="279"/>
      <c r="O48" s="168"/>
      <c r="P48" s="168"/>
      <c r="Q48" s="168"/>
      <c r="R48" s="168"/>
      <c r="S48" s="168"/>
      <c r="T48" s="168"/>
      <c r="U48" s="168"/>
    </row>
    <row r="49" spans="2:21" ht="24.95" customHeight="1" x14ac:dyDescent="0.25">
      <c r="B49" s="286"/>
      <c r="C49" s="287" t="s">
        <v>179</v>
      </c>
      <c r="D49" s="288"/>
      <c r="E49" s="289"/>
      <c r="F49" s="290"/>
      <c r="G49" s="291"/>
      <c r="H49" s="289"/>
      <c r="I49" s="289"/>
      <c r="J49" s="289"/>
      <c r="M49" s="279"/>
      <c r="O49" s="168"/>
      <c r="P49" s="168"/>
      <c r="Q49" s="168"/>
      <c r="R49" s="168"/>
      <c r="S49" s="168"/>
      <c r="T49" s="168"/>
      <c r="U49" s="168"/>
    </row>
    <row r="50" spans="2:21" s="286" customFormat="1" ht="25.5" customHeight="1" x14ac:dyDescent="0.2">
      <c r="C50" s="287" t="s">
        <v>182</v>
      </c>
      <c r="D50" s="288"/>
      <c r="E50" s="289"/>
      <c r="F50" s="290" t="s">
        <v>207</v>
      </c>
      <c r="G50" s="291"/>
      <c r="H50" s="289"/>
      <c r="I50" s="289"/>
      <c r="J50" s="289"/>
      <c r="M50" s="292"/>
      <c r="O50" s="293"/>
      <c r="P50" s="293"/>
      <c r="Q50" s="293"/>
      <c r="R50" s="293"/>
      <c r="S50" s="293"/>
      <c r="T50" s="293"/>
      <c r="U50" s="293"/>
    </row>
    <row r="51" spans="2:21" ht="15.75" x14ac:dyDescent="0.25">
      <c r="B51" s="284"/>
      <c r="M51" s="279"/>
      <c r="O51" s="168"/>
      <c r="P51" s="168"/>
      <c r="Q51" s="168"/>
      <c r="R51" s="168"/>
      <c r="S51" s="168"/>
      <c r="T51" s="168"/>
      <c r="U51" s="168"/>
    </row>
    <row r="52" spans="2:21" ht="15.75" x14ac:dyDescent="0.25">
      <c r="M52" s="279"/>
      <c r="O52" s="168"/>
      <c r="P52" s="168"/>
      <c r="Q52" s="168"/>
      <c r="R52" s="168"/>
      <c r="S52" s="168"/>
      <c r="T52" s="168"/>
      <c r="U52" s="168"/>
    </row>
    <row r="53" spans="2:21" ht="15.75" x14ac:dyDescent="0.25">
      <c r="B53" s="278" t="s">
        <v>383</v>
      </c>
      <c r="M53" s="279"/>
      <c r="O53" s="168"/>
      <c r="P53" s="168"/>
      <c r="Q53" s="168"/>
      <c r="R53" s="168"/>
      <c r="S53" s="168"/>
      <c r="T53" s="168"/>
      <c r="U53" s="168"/>
    </row>
    <row r="54" spans="2:21" ht="15.75" x14ac:dyDescent="0.25">
      <c r="B54" s="277"/>
      <c r="M54" s="279"/>
      <c r="O54" s="168"/>
      <c r="P54" s="168"/>
      <c r="Q54" s="168"/>
      <c r="R54" s="168"/>
      <c r="S54" s="168"/>
      <c r="T54" s="168"/>
      <c r="U54" s="168"/>
    </row>
    <row r="55" spans="2:21" ht="15.75" x14ac:dyDescent="0.25">
      <c r="B55" s="277"/>
      <c r="M55" s="279"/>
      <c r="O55" s="168"/>
      <c r="P55" s="168"/>
      <c r="Q55" s="168"/>
      <c r="R55" s="168"/>
      <c r="S55" s="168"/>
      <c r="T55" s="168"/>
      <c r="U55" s="168"/>
    </row>
    <row r="56" spans="2:21" ht="15.75" x14ac:dyDescent="0.25">
      <c r="B56" s="277"/>
      <c r="E56" s="166" t="s">
        <v>210</v>
      </c>
      <c r="M56" s="279"/>
      <c r="O56" s="168"/>
      <c r="P56" s="168"/>
      <c r="Q56" s="168"/>
      <c r="R56" s="168"/>
      <c r="S56" s="168"/>
      <c r="T56" s="168"/>
      <c r="U56" s="168"/>
    </row>
    <row r="57" spans="2:21" ht="15.75" x14ac:dyDescent="0.25">
      <c r="B57" s="277"/>
      <c r="E57" s="166" t="s">
        <v>223</v>
      </c>
      <c r="M57" s="279"/>
      <c r="O57" s="168"/>
      <c r="P57" s="168"/>
      <c r="Q57" s="168"/>
      <c r="R57" s="168"/>
      <c r="S57" s="168"/>
      <c r="T57" s="168"/>
      <c r="U57" s="168"/>
    </row>
    <row r="58" spans="2:21" ht="15.75" x14ac:dyDescent="0.25">
      <c r="B58" s="277"/>
      <c r="M58" s="279"/>
      <c r="O58" s="168"/>
      <c r="P58" s="168"/>
      <c r="Q58" s="168"/>
      <c r="R58" s="168"/>
      <c r="S58" s="168"/>
      <c r="T58" s="168"/>
      <c r="U58" s="168"/>
    </row>
    <row r="59" spans="2:21" ht="15.75" x14ac:dyDescent="0.25">
      <c r="M59" s="279"/>
      <c r="O59" s="168"/>
      <c r="P59" s="168"/>
      <c r="Q59" s="168"/>
      <c r="R59" s="168"/>
      <c r="S59" s="168"/>
      <c r="T59" s="168"/>
      <c r="U59" s="168"/>
    </row>
    <row r="60" spans="2:21" ht="15.75" x14ac:dyDescent="0.25">
      <c r="M60" s="279"/>
      <c r="O60" s="168"/>
      <c r="P60" s="168"/>
      <c r="Q60" s="168"/>
      <c r="R60" s="168"/>
      <c r="S60" s="168"/>
      <c r="T60" s="168"/>
      <c r="U60" s="168"/>
    </row>
    <row r="61" spans="2:21" ht="15.75" x14ac:dyDescent="0.25">
      <c r="M61" s="279"/>
      <c r="O61" s="168"/>
      <c r="P61" s="168"/>
      <c r="Q61" s="168"/>
      <c r="R61" s="168"/>
      <c r="S61" s="168"/>
      <c r="T61" s="168"/>
      <c r="U61" s="168"/>
    </row>
    <row r="62" spans="2:21" ht="15.75" x14ac:dyDescent="0.25">
      <c r="M62" s="279"/>
      <c r="O62" s="168"/>
      <c r="P62" s="168"/>
      <c r="Q62" s="168"/>
      <c r="R62" s="168"/>
      <c r="S62" s="168"/>
      <c r="T62" s="168"/>
      <c r="U62" s="168"/>
    </row>
    <row r="63" spans="2:21" ht="15.75" x14ac:dyDescent="0.25">
      <c r="M63" s="279"/>
      <c r="O63" s="168"/>
      <c r="P63" s="168"/>
      <c r="Q63" s="168"/>
      <c r="R63" s="168"/>
      <c r="S63" s="168"/>
      <c r="T63" s="168"/>
      <c r="U63" s="168"/>
    </row>
    <row r="64" spans="2:21" ht="15.75" x14ac:dyDescent="0.25">
      <c r="B64" s="278" t="s">
        <v>183</v>
      </c>
      <c r="M64" s="279"/>
      <c r="O64" s="168"/>
      <c r="P64" s="168"/>
      <c r="Q64" s="168"/>
      <c r="R64" s="168"/>
      <c r="S64" s="168"/>
      <c r="T64" s="168"/>
      <c r="U64" s="168"/>
    </row>
    <row r="65" spans="2:21" ht="15.75" x14ac:dyDescent="0.25">
      <c r="B65" s="275" t="s">
        <v>211</v>
      </c>
      <c r="M65" s="279"/>
      <c r="O65" s="168"/>
      <c r="P65" s="168"/>
      <c r="Q65" s="168"/>
      <c r="R65" s="168"/>
      <c r="S65" s="168"/>
      <c r="T65" s="168"/>
      <c r="U65" s="168"/>
    </row>
    <row r="66" spans="2:21" ht="15.75" x14ac:dyDescent="0.25">
      <c r="B66" s="275" t="s">
        <v>384</v>
      </c>
      <c r="M66" s="279"/>
      <c r="O66" s="168"/>
      <c r="P66" s="168"/>
      <c r="Q66" s="168"/>
      <c r="R66" s="168"/>
      <c r="S66" s="168"/>
      <c r="T66" s="168"/>
      <c r="U66" s="168"/>
    </row>
    <row r="67" spans="2:21" ht="15.75" x14ac:dyDescent="0.25">
      <c r="B67" s="275" t="s">
        <v>221</v>
      </c>
      <c r="M67" s="279"/>
      <c r="O67" s="168"/>
      <c r="P67" s="168"/>
      <c r="Q67" s="168"/>
      <c r="R67" s="168"/>
      <c r="S67" s="168"/>
      <c r="T67" s="168"/>
      <c r="U67" s="168"/>
    </row>
    <row r="68" spans="2:21" ht="15.75" x14ac:dyDescent="0.25">
      <c r="B68" s="275" t="s">
        <v>222</v>
      </c>
      <c r="M68" s="279"/>
      <c r="O68" s="168"/>
      <c r="P68" s="168"/>
      <c r="Q68" s="168"/>
      <c r="R68" s="168"/>
      <c r="S68" s="168"/>
      <c r="T68" s="168"/>
      <c r="U68" s="168"/>
    </row>
    <row r="69" spans="2:21" ht="15.75" x14ac:dyDescent="0.25">
      <c r="M69" s="279"/>
      <c r="O69" s="168"/>
      <c r="P69" s="168"/>
      <c r="Q69" s="168"/>
      <c r="R69" s="168"/>
      <c r="S69" s="168"/>
      <c r="T69" s="168"/>
      <c r="U69" s="168"/>
    </row>
    <row r="70" spans="2:21" ht="15.75" x14ac:dyDescent="0.25">
      <c r="M70" s="279"/>
      <c r="O70" s="168"/>
      <c r="P70" s="168"/>
      <c r="Q70" s="168"/>
      <c r="R70" s="168"/>
      <c r="S70" s="168"/>
      <c r="T70" s="168"/>
      <c r="U70" s="168"/>
    </row>
    <row r="71" spans="2:21" ht="15.75" x14ac:dyDescent="0.25">
      <c r="M71" s="279"/>
      <c r="O71" s="168"/>
      <c r="P71" s="168"/>
      <c r="Q71" s="168"/>
      <c r="R71" s="168"/>
      <c r="S71" s="168"/>
      <c r="T71" s="168"/>
      <c r="U71" s="168"/>
    </row>
    <row r="72" spans="2:21" ht="15.75" x14ac:dyDescent="0.25">
      <c r="M72" s="279"/>
      <c r="O72" s="168"/>
      <c r="P72" s="168"/>
      <c r="Q72" s="168"/>
      <c r="R72" s="168"/>
      <c r="S72" s="168"/>
      <c r="T72" s="168"/>
      <c r="U72" s="168"/>
    </row>
    <row r="73" spans="2:21" ht="15.75" x14ac:dyDescent="0.25">
      <c r="M73" s="279"/>
      <c r="O73" s="168"/>
      <c r="P73" s="168"/>
      <c r="Q73" s="168"/>
      <c r="R73" s="168"/>
      <c r="S73" s="168"/>
      <c r="T73" s="168"/>
      <c r="U73" s="168"/>
    </row>
    <row r="74" spans="2:21" ht="15.75" x14ac:dyDescent="0.25">
      <c r="M74" s="279"/>
      <c r="O74" s="168"/>
      <c r="P74" s="168"/>
      <c r="Q74" s="168"/>
      <c r="R74" s="168"/>
      <c r="S74" s="168"/>
      <c r="T74" s="168"/>
      <c r="U74" s="168"/>
    </row>
    <row r="75" spans="2:21" ht="15.75" x14ac:dyDescent="0.25">
      <c r="M75" s="279"/>
      <c r="O75" s="168"/>
      <c r="P75" s="168"/>
      <c r="Q75" s="168"/>
      <c r="R75" s="168"/>
      <c r="S75" s="168"/>
      <c r="T75" s="168"/>
      <c r="U75" s="168"/>
    </row>
    <row r="76" spans="2:21" ht="15.75" x14ac:dyDescent="0.25">
      <c r="M76" s="279"/>
      <c r="O76" s="168"/>
      <c r="P76" s="168"/>
      <c r="Q76" s="168"/>
      <c r="R76" s="168"/>
      <c r="S76" s="168"/>
      <c r="T76" s="168"/>
      <c r="U76" s="168"/>
    </row>
    <row r="77" spans="2:21" ht="15.75" x14ac:dyDescent="0.25">
      <c r="M77" s="279"/>
      <c r="O77" s="168"/>
      <c r="P77" s="168"/>
      <c r="Q77" s="168"/>
      <c r="R77" s="168"/>
      <c r="S77" s="168"/>
      <c r="T77" s="168"/>
      <c r="U77" s="168"/>
    </row>
    <row r="78" spans="2:21" ht="15.75" x14ac:dyDescent="0.25">
      <c r="M78" s="279"/>
      <c r="O78" s="168"/>
      <c r="P78" s="168"/>
      <c r="Q78" s="168"/>
      <c r="R78" s="168"/>
      <c r="S78" s="168"/>
      <c r="T78" s="168"/>
      <c r="U78" s="168"/>
    </row>
    <row r="79" spans="2:21" ht="15.75" x14ac:dyDescent="0.25">
      <c r="D79" s="168"/>
      <c r="E79" s="168"/>
      <c r="G79" s="168"/>
      <c r="M79" s="279"/>
      <c r="O79" s="168"/>
      <c r="P79" s="168"/>
      <c r="Q79" s="168"/>
      <c r="R79" s="168"/>
      <c r="S79" s="168"/>
      <c r="T79" s="168"/>
      <c r="U79" s="168"/>
    </row>
    <row r="80" spans="2:21" ht="15.75" x14ac:dyDescent="0.25">
      <c r="D80" s="168"/>
      <c r="E80" s="168"/>
      <c r="G80" s="168"/>
      <c r="M80" s="279"/>
      <c r="O80" s="168"/>
      <c r="P80" s="168"/>
      <c r="Q80" s="168"/>
      <c r="R80" s="168"/>
      <c r="S80" s="168"/>
      <c r="T80" s="168"/>
      <c r="U80" s="168"/>
    </row>
    <row r="81" spans="2:21" ht="15.75" x14ac:dyDescent="0.25">
      <c r="B81" s="221" t="s">
        <v>295</v>
      </c>
      <c r="G81" s="168"/>
      <c r="M81" s="279"/>
      <c r="O81" s="168"/>
      <c r="P81" s="168"/>
      <c r="Q81" s="168"/>
      <c r="R81" s="168"/>
      <c r="S81" s="168"/>
      <c r="T81" s="168"/>
      <c r="U81" s="168"/>
    </row>
    <row r="82" spans="2:21" ht="15.75" x14ac:dyDescent="0.25">
      <c r="B82" s="294" t="s">
        <v>214</v>
      </c>
      <c r="G82" s="168"/>
      <c r="M82" s="279"/>
      <c r="O82" s="168"/>
      <c r="P82" s="168"/>
      <c r="Q82" s="168"/>
      <c r="R82" s="168"/>
      <c r="S82" s="168"/>
      <c r="T82" s="168"/>
      <c r="U82" s="168"/>
    </row>
    <row r="83" spans="2:21" ht="15.75" x14ac:dyDescent="0.25">
      <c r="C83" s="294"/>
      <c r="D83" s="221" t="s">
        <v>184</v>
      </c>
      <c r="G83" s="279"/>
      <c r="J83" s="221" t="s">
        <v>185</v>
      </c>
      <c r="K83" s="294"/>
      <c r="R83" s="168"/>
      <c r="S83" s="168"/>
      <c r="T83" s="168"/>
      <c r="U83" s="168"/>
    </row>
    <row r="84" spans="2:21" ht="8.25" customHeight="1" thickBot="1" x14ac:dyDescent="0.3">
      <c r="C84" s="243"/>
      <c r="D84" s="243"/>
      <c r="G84" s="279"/>
      <c r="J84" s="295"/>
      <c r="K84" s="243"/>
      <c r="R84" s="168"/>
      <c r="S84" s="168"/>
      <c r="T84" s="168"/>
      <c r="U84" s="168"/>
    </row>
    <row r="85" spans="2:21" ht="27.75" customHeight="1" thickBot="1" x14ac:dyDescent="0.25">
      <c r="B85" s="296" t="s">
        <v>186</v>
      </c>
      <c r="D85" s="297" t="s">
        <v>270</v>
      </c>
      <c r="E85" s="298" t="s">
        <v>271</v>
      </c>
      <c r="F85" s="299" t="s">
        <v>272</v>
      </c>
      <c r="G85" s="300" t="s">
        <v>187</v>
      </c>
      <c r="H85" s="301" t="s">
        <v>273</v>
      </c>
      <c r="J85" s="297" t="s">
        <v>270</v>
      </c>
      <c r="K85" s="298" t="s">
        <v>271</v>
      </c>
      <c r="L85" s="299" t="s">
        <v>272</v>
      </c>
      <c r="M85" s="300" t="s">
        <v>187</v>
      </c>
      <c r="N85" s="301" t="s">
        <v>273</v>
      </c>
      <c r="P85" s="302" t="s">
        <v>188</v>
      </c>
      <c r="R85" s="168"/>
      <c r="S85" s="168"/>
      <c r="T85" s="168"/>
      <c r="U85" s="168"/>
    </row>
    <row r="86" spans="2:21" ht="14.25" customHeight="1" x14ac:dyDescent="0.2">
      <c r="B86" s="303" t="s">
        <v>189</v>
      </c>
      <c r="D86" s="304">
        <v>10000</v>
      </c>
      <c r="E86" s="305">
        <v>20</v>
      </c>
      <c r="F86" s="306">
        <f t="shared" ref="F86:F92" si="0">D86*E86</f>
        <v>200000</v>
      </c>
      <c r="G86" s="305">
        <v>6</v>
      </c>
      <c r="H86" s="307">
        <f t="shared" ref="H86:H92" si="1">F86*G86</f>
        <v>1200000</v>
      </c>
      <c r="J86" s="304">
        <v>10000</v>
      </c>
      <c r="K86" s="305">
        <v>20</v>
      </c>
      <c r="L86" s="306">
        <f t="shared" ref="L86:L92" si="2">J86*K86</f>
        <v>200000</v>
      </c>
      <c r="M86" s="305">
        <v>12</v>
      </c>
      <c r="N86" s="307">
        <f t="shared" ref="N86:N92" si="3">L86*M86</f>
        <v>2400000</v>
      </c>
      <c r="P86" s="308">
        <f t="shared" ref="P86:P92" si="4">IF((H86)&lt;=0," ",((N86-H86)/H86))</f>
        <v>1</v>
      </c>
      <c r="R86" s="168"/>
      <c r="S86" s="168"/>
      <c r="T86" s="168"/>
      <c r="U86" s="168"/>
    </row>
    <row r="87" spans="2:21" x14ac:dyDescent="0.2">
      <c r="B87" s="309" t="s">
        <v>190</v>
      </c>
      <c r="D87" s="310">
        <v>20000</v>
      </c>
      <c r="E87" s="311">
        <v>20</v>
      </c>
      <c r="F87" s="312">
        <f t="shared" si="0"/>
        <v>400000</v>
      </c>
      <c r="G87" s="311">
        <v>6</v>
      </c>
      <c r="H87" s="313">
        <f t="shared" si="1"/>
        <v>2400000</v>
      </c>
      <c r="J87" s="310">
        <v>20000</v>
      </c>
      <c r="K87" s="311">
        <v>20</v>
      </c>
      <c r="L87" s="312">
        <f t="shared" si="2"/>
        <v>400000</v>
      </c>
      <c r="M87" s="311">
        <v>12</v>
      </c>
      <c r="N87" s="313">
        <f t="shared" si="3"/>
        <v>4800000</v>
      </c>
      <c r="P87" s="308">
        <f t="shared" si="4"/>
        <v>1</v>
      </c>
      <c r="R87" s="168"/>
      <c r="S87" s="168"/>
      <c r="T87" s="168"/>
      <c r="U87" s="168"/>
    </row>
    <row r="88" spans="2:21" x14ac:dyDescent="0.2">
      <c r="B88" s="314" t="s">
        <v>191</v>
      </c>
      <c r="D88" s="310"/>
      <c r="E88" s="315"/>
      <c r="F88" s="312">
        <f t="shared" si="0"/>
        <v>0</v>
      </c>
      <c r="G88" s="311"/>
      <c r="H88" s="313">
        <f t="shared" si="1"/>
        <v>0</v>
      </c>
      <c r="J88" s="310"/>
      <c r="K88" s="315"/>
      <c r="L88" s="312">
        <f t="shared" si="2"/>
        <v>0</v>
      </c>
      <c r="M88" s="311"/>
      <c r="N88" s="313">
        <f t="shared" si="3"/>
        <v>0</v>
      </c>
      <c r="P88" s="308" t="str">
        <f t="shared" si="4"/>
        <v xml:space="preserve"> </v>
      </c>
      <c r="R88" s="168"/>
      <c r="S88" s="168"/>
      <c r="T88" s="168"/>
      <c r="U88" s="168"/>
    </row>
    <row r="89" spans="2:21" x14ac:dyDescent="0.2">
      <c r="B89" s="314" t="s">
        <v>192</v>
      </c>
      <c r="D89" s="310"/>
      <c r="E89" s="315"/>
      <c r="F89" s="312">
        <f t="shared" si="0"/>
        <v>0</v>
      </c>
      <c r="G89" s="311"/>
      <c r="H89" s="313">
        <f t="shared" si="1"/>
        <v>0</v>
      </c>
      <c r="J89" s="310"/>
      <c r="K89" s="315"/>
      <c r="L89" s="312">
        <f t="shared" si="2"/>
        <v>0</v>
      </c>
      <c r="M89" s="311"/>
      <c r="N89" s="313">
        <f t="shared" si="3"/>
        <v>0</v>
      </c>
      <c r="P89" s="308" t="str">
        <f t="shared" si="4"/>
        <v xml:space="preserve"> </v>
      </c>
      <c r="R89" s="168"/>
      <c r="S89" s="168"/>
      <c r="T89" s="168"/>
      <c r="U89" s="168"/>
    </row>
    <row r="90" spans="2:21" x14ac:dyDescent="0.2">
      <c r="B90" s="314"/>
      <c r="D90" s="310"/>
      <c r="E90" s="315"/>
      <c r="F90" s="312">
        <f t="shared" si="0"/>
        <v>0</v>
      </c>
      <c r="G90" s="311"/>
      <c r="H90" s="313">
        <f t="shared" si="1"/>
        <v>0</v>
      </c>
      <c r="J90" s="310"/>
      <c r="K90" s="315"/>
      <c r="L90" s="312">
        <f t="shared" si="2"/>
        <v>0</v>
      </c>
      <c r="M90" s="311"/>
      <c r="N90" s="313">
        <f t="shared" si="3"/>
        <v>0</v>
      </c>
      <c r="P90" s="308" t="str">
        <f t="shared" si="4"/>
        <v xml:space="preserve"> </v>
      </c>
      <c r="R90" s="168"/>
      <c r="S90" s="168"/>
      <c r="T90" s="168"/>
      <c r="U90" s="168"/>
    </row>
    <row r="91" spans="2:21" x14ac:dyDescent="0.2">
      <c r="B91" s="314"/>
      <c r="D91" s="310"/>
      <c r="E91" s="315"/>
      <c r="F91" s="312">
        <f t="shared" si="0"/>
        <v>0</v>
      </c>
      <c r="G91" s="311"/>
      <c r="H91" s="313">
        <f t="shared" si="1"/>
        <v>0</v>
      </c>
      <c r="J91" s="310"/>
      <c r="K91" s="315"/>
      <c r="L91" s="312">
        <f t="shared" si="2"/>
        <v>0</v>
      </c>
      <c r="M91" s="311"/>
      <c r="N91" s="313">
        <f t="shared" si="3"/>
        <v>0</v>
      </c>
      <c r="P91" s="308" t="str">
        <f t="shared" si="4"/>
        <v xml:space="preserve"> </v>
      </c>
      <c r="R91" s="168"/>
      <c r="S91" s="168"/>
      <c r="T91" s="168"/>
      <c r="U91" s="168"/>
    </row>
    <row r="92" spans="2:21" x14ac:dyDescent="0.2">
      <c r="B92" s="314"/>
      <c r="D92" s="310"/>
      <c r="E92" s="315"/>
      <c r="F92" s="312">
        <f t="shared" si="0"/>
        <v>0</v>
      </c>
      <c r="G92" s="311"/>
      <c r="H92" s="313">
        <f t="shared" si="1"/>
        <v>0</v>
      </c>
      <c r="J92" s="310"/>
      <c r="K92" s="315"/>
      <c r="L92" s="312">
        <f t="shared" si="2"/>
        <v>0</v>
      </c>
      <c r="M92" s="311"/>
      <c r="N92" s="313">
        <f t="shared" si="3"/>
        <v>0</v>
      </c>
      <c r="P92" s="308" t="str">
        <f t="shared" si="4"/>
        <v xml:space="preserve"> </v>
      </c>
      <c r="R92" s="168"/>
      <c r="S92" s="168"/>
      <c r="T92" s="168"/>
      <c r="U92" s="168"/>
    </row>
    <row r="93" spans="2:21" ht="15" thickBot="1" x14ac:dyDescent="0.25">
      <c r="B93" s="316"/>
      <c r="D93" s="317"/>
      <c r="E93" s="318"/>
      <c r="F93" s="318"/>
      <c r="G93" s="318"/>
      <c r="H93" s="319"/>
      <c r="J93" s="317"/>
      <c r="K93" s="318"/>
      <c r="L93" s="318"/>
      <c r="M93" s="318"/>
      <c r="N93" s="318"/>
      <c r="P93" s="320"/>
      <c r="R93" s="168"/>
      <c r="S93" s="168"/>
      <c r="T93" s="168"/>
      <c r="U93" s="168"/>
    </row>
    <row r="94" spans="2:21" x14ac:dyDescent="0.2">
      <c r="B94" s="295" t="s">
        <v>193</v>
      </c>
      <c r="C94" s="168"/>
      <c r="D94" s="168"/>
      <c r="E94" s="168"/>
      <c r="F94" s="168"/>
      <c r="G94" s="168"/>
      <c r="H94" s="168"/>
      <c r="I94" s="168"/>
      <c r="J94" s="168"/>
      <c r="K94" s="168"/>
      <c r="L94" s="168"/>
      <c r="M94" s="168"/>
      <c r="O94" s="168"/>
      <c r="P94" s="168"/>
      <c r="Q94" s="168"/>
      <c r="R94" s="168"/>
      <c r="S94" s="168"/>
      <c r="T94" s="168"/>
      <c r="U94" s="168"/>
    </row>
    <row r="95" spans="2:21" x14ac:dyDescent="0.2">
      <c r="B95" s="168"/>
      <c r="C95" s="168"/>
      <c r="D95" s="168"/>
      <c r="E95" s="168"/>
      <c r="F95" s="168"/>
      <c r="G95" s="168"/>
      <c r="H95" s="168"/>
      <c r="I95" s="168"/>
      <c r="J95" s="168"/>
      <c r="K95" s="168"/>
      <c r="L95" s="168"/>
      <c r="M95" s="168"/>
      <c r="O95" s="168"/>
      <c r="P95" s="168"/>
      <c r="Q95" s="168"/>
      <c r="R95" s="168"/>
      <c r="S95" s="168"/>
      <c r="T95" s="168"/>
      <c r="U95" s="168"/>
    </row>
    <row r="96" spans="2:21" x14ac:dyDescent="0.2">
      <c r="B96" s="168"/>
      <c r="C96" s="168"/>
      <c r="D96" s="168"/>
      <c r="E96" s="168"/>
      <c r="F96" s="168"/>
      <c r="G96" s="168"/>
      <c r="H96" s="168"/>
      <c r="I96" s="168"/>
      <c r="J96" s="168"/>
      <c r="K96" s="168"/>
      <c r="L96" s="168"/>
      <c r="M96" s="168"/>
      <c r="O96" s="168"/>
      <c r="P96" s="168"/>
      <c r="Q96" s="168"/>
      <c r="R96" s="168"/>
      <c r="S96" s="168"/>
      <c r="T96" s="168"/>
      <c r="U96" s="168"/>
    </row>
    <row r="97" spans="1:21" x14ac:dyDescent="0.2">
      <c r="B97" s="168"/>
      <c r="C97" s="168"/>
      <c r="D97" s="168"/>
      <c r="E97" s="168"/>
      <c r="F97" s="168"/>
      <c r="G97" s="168"/>
      <c r="H97" s="168"/>
      <c r="I97" s="168"/>
      <c r="J97" s="168"/>
      <c r="K97" s="168"/>
      <c r="L97" s="168"/>
      <c r="M97" s="168"/>
      <c r="O97" s="168"/>
      <c r="P97" s="168"/>
      <c r="Q97" s="168"/>
      <c r="R97" s="168"/>
      <c r="S97" s="168"/>
      <c r="T97" s="168"/>
      <c r="U97" s="168"/>
    </row>
    <row r="98" spans="1:21" x14ac:dyDescent="0.2">
      <c r="B98" s="168"/>
      <c r="C98" s="168"/>
      <c r="D98" s="168"/>
      <c r="E98" s="168"/>
      <c r="F98" s="168"/>
      <c r="G98" s="168"/>
      <c r="H98" s="168"/>
      <c r="I98" s="168"/>
      <c r="J98" s="168"/>
      <c r="K98" s="168"/>
      <c r="L98" s="168"/>
      <c r="M98" s="168"/>
      <c r="O98" s="168"/>
      <c r="P98" s="168"/>
      <c r="Q98" s="168"/>
      <c r="R98" s="168"/>
      <c r="S98" s="168"/>
      <c r="T98" s="168"/>
      <c r="U98" s="168"/>
    </row>
    <row r="99" spans="1:21" x14ac:dyDescent="0.2">
      <c r="B99" s="168"/>
      <c r="C99" s="168"/>
      <c r="D99" s="168"/>
      <c r="E99" s="168"/>
      <c r="F99" s="168"/>
      <c r="G99" s="168"/>
      <c r="H99" s="168"/>
      <c r="I99" s="168"/>
      <c r="J99" s="168"/>
      <c r="K99" s="168"/>
      <c r="L99" s="168"/>
      <c r="M99" s="168"/>
      <c r="O99" s="321"/>
      <c r="P99" s="321"/>
    </row>
    <row r="100" spans="1:21" x14ac:dyDescent="0.2">
      <c r="A100" s="168"/>
      <c r="B100" s="168"/>
      <c r="C100" s="168"/>
      <c r="D100" s="168"/>
      <c r="E100" s="168"/>
      <c r="F100" s="168"/>
      <c r="G100" s="168"/>
      <c r="H100" s="168"/>
      <c r="I100" s="168"/>
      <c r="J100" s="168"/>
      <c r="K100" s="168"/>
      <c r="L100" s="168"/>
      <c r="M100" s="168"/>
      <c r="N100" s="168"/>
      <c r="O100" s="168"/>
      <c r="P100" s="168"/>
      <c r="Q100" s="168"/>
      <c r="R100" s="168"/>
      <c r="S100" s="168"/>
      <c r="T100" s="168"/>
      <c r="U100" s="168"/>
    </row>
    <row r="101" spans="1:21" x14ac:dyDescent="0.2">
      <c r="A101" s="168"/>
      <c r="B101" s="266"/>
      <c r="C101" s="168"/>
      <c r="D101" s="168"/>
      <c r="E101" s="168"/>
      <c r="F101" s="168"/>
      <c r="G101" s="168"/>
      <c r="H101" s="168"/>
      <c r="I101" s="168"/>
      <c r="J101" s="168"/>
      <c r="K101" s="168"/>
      <c r="L101" s="168"/>
      <c r="M101" s="168"/>
      <c r="N101" s="168"/>
      <c r="O101" s="168"/>
      <c r="P101" s="168"/>
      <c r="Q101" s="168"/>
      <c r="R101" s="168"/>
      <c r="S101" s="168"/>
      <c r="T101" s="168"/>
      <c r="U101" s="168"/>
    </row>
    <row r="102" spans="1:21" x14ac:dyDescent="0.2">
      <c r="A102" s="168"/>
      <c r="C102" s="168"/>
      <c r="D102" s="168"/>
      <c r="E102" s="168"/>
      <c r="F102" s="168"/>
      <c r="G102" s="168"/>
      <c r="H102" s="168"/>
      <c r="I102" s="168"/>
      <c r="J102" s="168"/>
      <c r="K102" s="168"/>
      <c r="L102" s="168"/>
      <c r="M102" s="168"/>
      <c r="N102" s="168"/>
      <c r="O102" s="168"/>
      <c r="P102" s="168"/>
      <c r="Q102" s="168"/>
      <c r="R102" s="168"/>
      <c r="S102" s="168"/>
      <c r="T102" s="168"/>
      <c r="U102" s="168"/>
    </row>
    <row r="103" spans="1:21" x14ac:dyDescent="0.2">
      <c r="A103" s="168"/>
      <c r="B103" s="168"/>
      <c r="C103" s="168"/>
      <c r="D103" s="168"/>
      <c r="E103" s="168"/>
      <c r="F103" s="168"/>
      <c r="G103" s="168"/>
      <c r="H103" s="168"/>
      <c r="I103" s="168"/>
      <c r="J103" s="168"/>
      <c r="K103" s="168"/>
      <c r="L103" s="168"/>
      <c r="M103" s="168"/>
      <c r="N103" s="168"/>
      <c r="O103" s="168"/>
      <c r="P103" s="168"/>
      <c r="Q103" s="168"/>
      <c r="R103" s="168"/>
      <c r="S103" s="168"/>
      <c r="T103" s="168"/>
      <c r="U103" s="168"/>
    </row>
    <row r="104" spans="1:21" x14ac:dyDescent="0.2">
      <c r="A104" s="168"/>
      <c r="B104" s="168"/>
      <c r="C104" s="168"/>
      <c r="D104" s="168"/>
      <c r="E104" s="168"/>
      <c r="F104" s="168"/>
      <c r="G104" s="168"/>
      <c r="H104" s="168"/>
      <c r="I104" s="168"/>
      <c r="J104" s="168"/>
      <c r="K104" s="168"/>
      <c r="L104" s="168"/>
      <c r="M104" s="168"/>
      <c r="N104" s="168"/>
      <c r="O104" s="168"/>
      <c r="P104" s="168"/>
      <c r="Q104" s="168"/>
      <c r="R104" s="168"/>
      <c r="S104" s="168"/>
      <c r="T104" s="168"/>
      <c r="U104" s="168"/>
    </row>
    <row r="105" spans="1:21" x14ac:dyDescent="0.2">
      <c r="A105" s="168"/>
      <c r="B105" s="168"/>
      <c r="C105" s="168"/>
      <c r="D105" s="168"/>
      <c r="E105" s="168"/>
      <c r="F105" s="168"/>
      <c r="G105" s="168"/>
      <c r="H105" s="168"/>
      <c r="I105" s="168"/>
      <c r="J105" s="168"/>
      <c r="K105" s="168"/>
      <c r="L105" s="168"/>
      <c r="M105" s="168"/>
      <c r="N105" s="168"/>
      <c r="O105" s="168"/>
      <c r="P105" s="168"/>
      <c r="Q105" s="168"/>
      <c r="R105" s="168"/>
      <c r="S105" s="168"/>
      <c r="T105" s="168"/>
      <c r="U105" s="168"/>
    </row>
    <row r="106" spans="1:21" x14ac:dyDescent="0.2">
      <c r="A106" s="168"/>
      <c r="B106" s="168"/>
      <c r="C106" s="168"/>
      <c r="D106" s="168"/>
      <c r="E106" s="168"/>
      <c r="F106" s="168"/>
      <c r="G106" s="168"/>
      <c r="H106" s="168"/>
      <c r="I106" s="168"/>
      <c r="J106" s="168"/>
      <c r="K106" s="168"/>
      <c r="L106" s="168"/>
      <c r="M106" s="168"/>
      <c r="N106" s="168"/>
      <c r="O106" s="168"/>
      <c r="P106" s="168"/>
      <c r="Q106" s="168"/>
      <c r="R106" s="168"/>
      <c r="S106" s="168"/>
      <c r="T106" s="168"/>
      <c r="U106" s="168"/>
    </row>
    <row r="107" spans="1:21" x14ac:dyDescent="0.2">
      <c r="A107" s="168"/>
      <c r="B107" s="168"/>
      <c r="C107" s="168"/>
      <c r="D107" s="168"/>
      <c r="E107" s="168"/>
      <c r="F107" s="168"/>
      <c r="G107" s="168"/>
      <c r="H107" s="168"/>
      <c r="I107" s="168"/>
      <c r="J107" s="168"/>
      <c r="K107" s="168"/>
      <c r="L107" s="168"/>
      <c r="M107" s="168"/>
      <c r="N107" s="168"/>
      <c r="O107" s="168"/>
      <c r="P107" s="168"/>
      <c r="Q107" s="168"/>
      <c r="R107" s="168"/>
      <c r="S107" s="168"/>
      <c r="T107" s="168"/>
      <c r="U107" s="168"/>
    </row>
    <row r="108" spans="1:21" x14ac:dyDescent="0.2">
      <c r="A108" s="168"/>
      <c r="B108" s="168"/>
      <c r="C108" s="168"/>
      <c r="D108" s="168"/>
      <c r="E108" s="168"/>
      <c r="F108" s="168"/>
      <c r="G108" s="168"/>
      <c r="H108" s="168"/>
      <c r="I108" s="168"/>
      <c r="J108" s="168"/>
      <c r="K108" s="168"/>
      <c r="L108" s="168"/>
      <c r="M108" s="168"/>
      <c r="N108" s="168"/>
      <c r="O108" s="168"/>
      <c r="P108" s="168"/>
      <c r="Q108" s="168"/>
      <c r="R108" s="168"/>
      <c r="S108" s="168"/>
      <c r="T108" s="168"/>
      <c r="U108" s="168"/>
    </row>
    <row r="109" spans="1:21" x14ac:dyDescent="0.2">
      <c r="A109" s="168"/>
      <c r="B109" s="168"/>
      <c r="C109" s="168"/>
      <c r="D109" s="168"/>
      <c r="E109" s="168"/>
      <c r="F109" s="168"/>
      <c r="G109" s="168"/>
      <c r="H109" s="168"/>
      <c r="I109" s="168"/>
      <c r="J109" s="168"/>
      <c r="K109" s="168"/>
      <c r="L109" s="168"/>
      <c r="M109" s="168"/>
      <c r="N109" s="168"/>
      <c r="O109" s="168"/>
      <c r="P109" s="168"/>
      <c r="Q109" s="168"/>
      <c r="R109" s="168"/>
      <c r="S109" s="168"/>
      <c r="T109" s="168"/>
      <c r="U109" s="168"/>
    </row>
    <row r="110" spans="1:21" x14ac:dyDescent="0.2">
      <c r="A110" s="168"/>
      <c r="B110" s="168"/>
      <c r="C110" s="168"/>
      <c r="D110" s="168"/>
      <c r="E110" s="168"/>
      <c r="F110" s="168"/>
      <c r="G110" s="168"/>
      <c r="H110" s="168"/>
      <c r="I110" s="168"/>
      <c r="J110" s="168"/>
      <c r="K110" s="168"/>
      <c r="L110" s="168"/>
      <c r="M110" s="168"/>
      <c r="N110" s="168"/>
      <c r="O110" s="168"/>
      <c r="P110" s="168"/>
      <c r="Q110" s="168"/>
      <c r="R110" s="168"/>
      <c r="S110" s="168"/>
      <c r="T110" s="168"/>
      <c r="U110" s="168"/>
    </row>
    <row r="111" spans="1:21" x14ac:dyDescent="0.2">
      <c r="A111" s="168"/>
      <c r="B111" s="168"/>
      <c r="C111" s="168"/>
      <c r="D111" s="168"/>
      <c r="E111" s="168"/>
      <c r="F111" s="168"/>
      <c r="G111" s="168"/>
      <c r="H111" s="168"/>
      <c r="I111" s="168"/>
      <c r="J111" s="168"/>
      <c r="K111" s="168"/>
      <c r="L111" s="168"/>
      <c r="M111" s="168"/>
      <c r="N111" s="168"/>
      <c r="O111" s="168"/>
      <c r="P111" s="168"/>
      <c r="Q111" s="168"/>
      <c r="R111" s="168"/>
      <c r="S111" s="168"/>
      <c r="T111" s="168"/>
      <c r="U111" s="168"/>
    </row>
    <row r="112" spans="1:21" x14ac:dyDescent="0.2">
      <c r="C112" s="322"/>
    </row>
    <row r="113" spans="2:2" x14ac:dyDescent="0.2">
      <c r="B113" s="164"/>
    </row>
  </sheetData>
  <sheetProtection sheet="1" objects="1" scenarios="1"/>
  <mergeCells count="2">
    <mergeCell ref="B6:D6"/>
    <mergeCell ref="B5:E5"/>
  </mergeCells>
  <dataValidations count="2">
    <dataValidation allowBlank="1" showInputMessage="1" showErrorMessage="1" prompt="Company name. Feeds from START Here tab." sqref="B5" xr:uid="{A0B5949E-94F3-411D-89AB-869EFD906BB6}"/>
    <dataValidation allowBlank="1" showInputMessage="1" showErrorMessage="1" prompt="Date of last update. Feeds from START Here tab." sqref="B6" xr:uid="{DA184E14-DA69-426F-A50C-834C3F163C55}"/>
  </dataValidations>
  <pageMargins left="0.70866141732283472" right="0.35433070866141736" top="0.55118110236220474" bottom="0.51181102362204722" header="0.31496062992125984" footer="0.31496062992125984"/>
  <pageSetup paperSize="9" scale="55" fitToHeight="2" orientation="landscape" r:id="rId1"/>
  <headerFooter>
    <oddFooter>&amp;L&amp;8&amp;K02-020&amp;A / &amp;F&amp;C&amp;8&amp;K02-020Protected by Copyright ©ONE EARTH.  All Rights Reserved.
&amp;R&amp;8&amp;K02-020&amp;P of &amp;N</oddFooter>
  </headerFooter>
  <rowBreaks count="1" manualBreakCount="1">
    <brk id="51" max="1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92219-34F6-45EF-A694-CB3EBF2E363A}">
  <sheetPr codeName="Sheet6">
    <pageSetUpPr fitToPage="1"/>
  </sheetPr>
  <dimension ref="A1:K44"/>
  <sheetViews>
    <sheetView showGridLines="0" zoomScale="85" zoomScaleNormal="85" workbookViewId="0">
      <selection activeCell="B5" sqref="B5"/>
    </sheetView>
  </sheetViews>
  <sheetFormatPr defaultColWidth="8.625" defaultRowHeight="14.25" x14ac:dyDescent="0.2"/>
  <cols>
    <col min="1" max="1" width="3" style="166" customWidth="1"/>
    <col min="2" max="2" width="34" style="166" customWidth="1"/>
    <col min="3" max="3" width="47.875" style="166" customWidth="1"/>
    <col min="4" max="4" width="23.125" style="166" customWidth="1"/>
    <col min="5" max="5" width="21.5" style="166" customWidth="1"/>
    <col min="6" max="6" width="12.375" style="166" customWidth="1"/>
    <col min="7" max="7" width="12.25" style="166" customWidth="1"/>
    <col min="8" max="9" width="17.125" style="212" customWidth="1"/>
    <col min="10" max="10" width="16.375" style="212" customWidth="1"/>
    <col min="11" max="11" width="15.75" style="166" customWidth="1"/>
    <col min="12" max="16384" width="8.625" style="166"/>
  </cols>
  <sheetData>
    <row r="1" spans="1:11" ht="83.25" customHeight="1" x14ac:dyDescent="0.2"/>
    <row r="2" spans="1:11" ht="36.6" customHeight="1" x14ac:dyDescent="0.2">
      <c r="B2" s="357"/>
    </row>
    <row r="3" spans="1:11" ht="18" x14ac:dyDescent="0.2">
      <c r="B3" s="358"/>
    </row>
    <row r="4" spans="1:11" x14ac:dyDescent="0.2">
      <c r="B4" s="323"/>
      <c r="C4" s="213"/>
      <c r="D4" s="213"/>
    </row>
    <row r="5" spans="1:11" ht="25.5" customHeight="1" x14ac:dyDescent="0.2">
      <c r="B5" s="360" t="str">
        <f>Business_Name</f>
        <v>Your Business Name</v>
      </c>
      <c r="C5" s="177"/>
      <c r="D5" s="177"/>
    </row>
    <row r="6" spans="1:11" ht="15.75" x14ac:dyDescent="0.2">
      <c r="B6" s="324" t="str">
        <f>Last_Update</f>
        <v>DD-Mth-YYYY</v>
      </c>
      <c r="C6" s="177"/>
      <c r="D6" s="177"/>
    </row>
    <row r="8" spans="1:11" ht="20.25" customHeight="1" x14ac:dyDescent="0.2">
      <c r="B8" s="225" t="s">
        <v>296</v>
      </c>
    </row>
    <row r="10" spans="1:11" ht="15" thickBot="1" x14ac:dyDescent="0.25">
      <c r="B10" s="325" t="s">
        <v>33</v>
      </c>
    </row>
    <row r="11" spans="1:11" x14ac:dyDescent="0.2">
      <c r="B11" s="326" t="s">
        <v>23</v>
      </c>
      <c r="C11" s="327" t="s">
        <v>23</v>
      </c>
      <c r="D11" s="327" t="s">
        <v>368</v>
      </c>
      <c r="E11" s="327" t="s">
        <v>23</v>
      </c>
      <c r="F11" s="327" t="s">
        <v>23</v>
      </c>
      <c r="G11" s="327" t="s">
        <v>23</v>
      </c>
      <c r="H11" s="327" t="s">
        <v>23</v>
      </c>
      <c r="I11" s="327" t="s">
        <v>23</v>
      </c>
      <c r="J11" s="328" t="s">
        <v>100</v>
      </c>
      <c r="K11" s="329" t="s">
        <v>100</v>
      </c>
    </row>
    <row r="12" spans="1:11" ht="51.75" customHeight="1" x14ac:dyDescent="0.2">
      <c r="B12" s="330" t="s">
        <v>297</v>
      </c>
      <c r="C12" s="331" t="s">
        <v>298</v>
      </c>
      <c r="D12" s="332" t="s">
        <v>374</v>
      </c>
      <c r="E12" s="332" t="s">
        <v>299</v>
      </c>
      <c r="F12" s="332" t="s">
        <v>300</v>
      </c>
      <c r="G12" s="332" t="s">
        <v>301</v>
      </c>
      <c r="H12" s="332" t="s">
        <v>302</v>
      </c>
      <c r="I12" s="332" t="s">
        <v>303</v>
      </c>
      <c r="J12" s="332" t="s">
        <v>304</v>
      </c>
      <c r="K12" s="333" t="s">
        <v>305</v>
      </c>
    </row>
    <row r="13" spans="1:11" x14ac:dyDescent="0.2">
      <c r="A13" s="334">
        <v>1</v>
      </c>
      <c r="B13" s="335" t="s">
        <v>26</v>
      </c>
      <c r="C13" s="336" t="s">
        <v>30</v>
      </c>
      <c r="D13" s="416" t="s">
        <v>369</v>
      </c>
      <c r="E13" s="366" t="s">
        <v>229</v>
      </c>
      <c r="F13" s="337">
        <v>1</v>
      </c>
      <c r="G13" s="367">
        <v>1</v>
      </c>
      <c r="H13" s="366" t="s">
        <v>14</v>
      </c>
      <c r="I13" s="370" t="s">
        <v>248</v>
      </c>
      <c r="J13" s="367" t="s">
        <v>58</v>
      </c>
      <c r="K13" s="373" t="s">
        <v>150</v>
      </c>
    </row>
    <row r="14" spans="1:11" x14ac:dyDescent="0.2">
      <c r="A14" s="334">
        <f>+A13+1</f>
        <v>2</v>
      </c>
      <c r="B14" s="335" t="s">
        <v>27</v>
      </c>
      <c r="C14" s="336" t="s">
        <v>29</v>
      </c>
      <c r="D14" s="416" t="s">
        <v>370</v>
      </c>
      <c r="E14" s="366" t="s">
        <v>230</v>
      </c>
      <c r="F14" s="337">
        <v>2</v>
      </c>
      <c r="G14" s="367">
        <v>2</v>
      </c>
      <c r="H14" s="366" t="s">
        <v>64</v>
      </c>
      <c r="I14" s="371" t="s">
        <v>249</v>
      </c>
      <c r="J14" s="367" t="s">
        <v>59</v>
      </c>
      <c r="K14" s="373" t="s">
        <v>148</v>
      </c>
    </row>
    <row r="15" spans="1:11" x14ac:dyDescent="0.2">
      <c r="A15" s="334">
        <f t="shared" ref="A15:A32" si="0">+A14+1</f>
        <v>3</v>
      </c>
      <c r="B15" s="335" t="s">
        <v>11</v>
      </c>
      <c r="C15" s="336" t="s">
        <v>227</v>
      </c>
      <c r="D15" s="416" t="s">
        <v>371</v>
      </c>
      <c r="E15" s="366" t="s">
        <v>231</v>
      </c>
      <c r="F15" s="337">
        <v>3</v>
      </c>
      <c r="G15" s="367">
        <v>3</v>
      </c>
      <c r="H15" s="366" t="s">
        <v>15</v>
      </c>
      <c r="I15" s="372" t="s">
        <v>250</v>
      </c>
      <c r="J15" s="338"/>
      <c r="K15" s="373" t="s">
        <v>149</v>
      </c>
    </row>
    <row r="16" spans="1:11" x14ac:dyDescent="0.2">
      <c r="A16" s="334">
        <f t="shared" si="0"/>
        <v>4</v>
      </c>
      <c r="B16" s="335" t="s">
        <v>10</v>
      </c>
      <c r="C16" s="336" t="s">
        <v>32</v>
      </c>
      <c r="D16" s="416" t="s">
        <v>372</v>
      </c>
      <c r="E16" s="366" t="s">
        <v>232</v>
      </c>
      <c r="F16" s="339">
        <v>4</v>
      </c>
      <c r="G16" s="367">
        <v>4</v>
      </c>
      <c r="H16" s="366" t="s">
        <v>16</v>
      </c>
      <c r="I16" s="338"/>
      <c r="J16" s="338"/>
      <c r="K16" s="373" t="s">
        <v>151</v>
      </c>
    </row>
    <row r="17" spans="1:11" x14ac:dyDescent="0.2">
      <c r="A17" s="334">
        <f t="shared" si="0"/>
        <v>5</v>
      </c>
      <c r="B17" s="335" t="s">
        <v>28</v>
      </c>
      <c r="C17" s="336" t="s">
        <v>31</v>
      </c>
      <c r="D17" s="416" t="s">
        <v>373</v>
      </c>
      <c r="E17" s="366" t="s">
        <v>233</v>
      </c>
      <c r="F17" s="338"/>
      <c r="G17" s="367">
        <v>5</v>
      </c>
      <c r="H17" s="366"/>
      <c r="I17" s="338"/>
      <c r="J17" s="338"/>
      <c r="K17" s="373"/>
    </row>
    <row r="18" spans="1:11" x14ac:dyDescent="0.2">
      <c r="A18" s="334">
        <f t="shared" si="0"/>
        <v>6</v>
      </c>
      <c r="B18" s="335" t="s">
        <v>7</v>
      </c>
      <c r="C18" s="336" t="s">
        <v>226</v>
      </c>
      <c r="D18" s="416"/>
      <c r="E18" s="366" t="s">
        <v>234</v>
      </c>
      <c r="F18" s="338"/>
      <c r="G18" s="368"/>
      <c r="H18" s="366"/>
      <c r="I18" s="338"/>
      <c r="J18" s="338"/>
      <c r="K18" s="373"/>
    </row>
    <row r="19" spans="1:11" x14ac:dyDescent="0.2">
      <c r="A19" s="334">
        <f t="shared" si="0"/>
        <v>7</v>
      </c>
      <c r="B19" s="335" t="s">
        <v>12</v>
      </c>
      <c r="C19" s="336" t="s">
        <v>225</v>
      </c>
      <c r="D19" s="416"/>
      <c r="E19" s="366" t="s">
        <v>235</v>
      </c>
      <c r="F19" s="338"/>
      <c r="G19" s="369"/>
      <c r="H19" s="366"/>
      <c r="I19" s="338"/>
      <c r="J19" s="338"/>
      <c r="K19" s="373"/>
    </row>
    <row r="20" spans="1:11" x14ac:dyDescent="0.2">
      <c r="A20" s="334">
        <f t="shared" si="0"/>
        <v>8</v>
      </c>
      <c r="B20" s="335"/>
      <c r="C20" s="336"/>
      <c r="D20" s="341"/>
      <c r="E20" s="341"/>
      <c r="F20" s="338"/>
      <c r="G20" s="341"/>
      <c r="H20" s="338"/>
      <c r="I20" s="338"/>
      <c r="J20" s="338"/>
      <c r="K20" s="373"/>
    </row>
    <row r="21" spans="1:11" x14ac:dyDescent="0.2">
      <c r="A21" s="334">
        <f t="shared" si="0"/>
        <v>9</v>
      </c>
      <c r="B21" s="335"/>
      <c r="C21" s="336"/>
      <c r="D21" s="341"/>
      <c r="E21" s="341"/>
      <c r="F21" s="338"/>
      <c r="G21" s="341"/>
      <c r="H21" s="338"/>
      <c r="I21" s="338"/>
      <c r="J21" s="338"/>
      <c r="K21" s="373"/>
    </row>
    <row r="22" spans="1:11" x14ac:dyDescent="0.2">
      <c r="A22" s="334">
        <f t="shared" si="0"/>
        <v>10</v>
      </c>
      <c r="B22" s="335"/>
      <c r="C22" s="336"/>
      <c r="D22" s="341"/>
      <c r="E22" s="341"/>
      <c r="F22" s="338"/>
      <c r="G22" s="341"/>
      <c r="H22" s="338"/>
      <c r="I22" s="338"/>
      <c r="J22" s="338"/>
      <c r="K22" s="373"/>
    </row>
    <row r="23" spans="1:11" x14ac:dyDescent="0.2">
      <c r="A23" s="334">
        <f t="shared" si="0"/>
        <v>11</v>
      </c>
      <c r="B23" s="335"/>
      <c r="C23" s="336"/>
      <c r="D23" s="341"/>
      <c r="E23" s="341"/>
      <c r="F23" s="338"/>
      <c r="G23" s="341"/>
      <c r="H23" s="338"/>
      <c r="I23" s="338"/>
      <c r="J23" s="338"/>
      <c r="K23" s="373"/>
    </row>
    <row r="24" spans="1:11" x14ac:dyDescent="0.2">
      <c r="A24" s="334">
        <f t="shared" si="0"/>
        <v>12</v>
      </c>
      <c r="B24" s="335"/>
      <c r="C24" s="336"/>
      <c r="D24" s="341"/>
      <c r="E24" s="341"/>
      <c r="F24" s="338"/>
      <c r="G24" s="341"/>
      <c r="H24" s="338"/>
      <c r="I24" s="338"/>
      <c r="J24" s="338"/>
      <c r="K24" s="373"/>
    </row>
    <row r="25" spans="1:11" x14ac:dyDescent="0.2">
      <c r="A25" s="334">
        <f t="shared" si="0"/>
        <v>13</v>
      </c>
      <c r="B25" s="335"/>
      <c r="C25" s="336"/>
      <c r="D25" s="341"/>
      <c r="E25" s="341"/>
      <c r="F25" s="338"/>
      <c r="G25" s="341"/>
      <c r="H25" s="338"/>
      <c r="I25" s="338"/>
      <c r="J25" s="338"/>
      <c r="K25" s="373"/>
    </row>
    <row r="26" spans="1:11" x14ac:dyDescent="0.2">
      <c r="A26" s="334">
        <f t="shared" si="0"/>
        <v>14</v>
      </c>
      <c r="B26" s="335"/>
      <c r="C26" s="336"/>
      <c r="D26" s="341"/>
      <c r="E26" s="338"/>
      <c r="F26" s="338"/>
      <c r="G26" s="341"/>
      <c r="H26" s="338"/>
      <c r="I26" s="338"/>
      <c r="J26" s="338"/>
      <c r="K26" s="373"/>
    </row>
    <row r="27" spans="1:11" x14ac:dyDescent="0.2">
      <c r="A27" s="334">
        <f t="shared" si="0"/>
        <v>15</v>
      </c>
      <c r="B27" s="342"/>
      <c r="C27" s="343"/>
      <c r="D27" s="341"/>
      <c r="E27" s="341"/>
      <c r="F27" s="341"/>
      <c r="G27" s="341"/>
      <c r="H27" s="341"/>
      <c r="I27" s="341"/>
      <c r="J27" s="341"/>
      <c r="K27" s="373"/>
    </row>
    <row r="28" spans="1:11" x14ac:dyDescent="0.2">
      <c r="A28" s="334">
        <f t="shared" si="0"/>
        <v>16</v>
      </c>
      <c r="B28" s="342"/>
      <c r="C28" s="343"/>
      <c r="D28" s="341"/>
      <c r="E28" s="341"/>
      <c r="F28" s="341"/>
      <c r="G28" s="341"/>
      <c r="H28" s="341"/>
      <c r="I28" s="341"/>
      <c r="J28" s="341"/>
      <c r="K28" s="373"/>
    </row>
    <row r="29" spans="1:11" x14ac:dyDescent="0.2">
      <c r="A29" s="334">
        <f t="shared" si="0"/>
        <v>17</v>
      </c>
      <c r="B29" s="342"/>
      <c r="C29" s="343"/>
      <c r="D29" s="341"/>
      <c r="E29" s="341"/>
      <c r="F29" s="341"/>
      <c r="G29" s="341"/>
      <c r="H29" s="341"/>
      <c r="I29" s="341"/>
      <c r="J29" s="341"/>
      <c r="K29" s="373"/>
    </row>
    <row r="30" spans="1:11" x14ac:dyDescent="0.2">
      <c r="A30" s="334">
        <f t="shared" si="0"/>
        <v>18</v>
      </c>
      <c r="B30" s="342"/>
      <c r="C30" s="343"/>
      <c r="D30" s="341"/>
      <c r="E30" s="341"/>
      <c r="F30" s="341"/>
      <c r="G30" s="341"/>
      <c r="H30" s="341"/>
      <c r="I30" s="341"/>
      <c r="J30" s="341"/>
      <c r="K30" s="373"/>
    </row>
    <row r="31" spans="1:11" x14ac:dyDescent="0.2">
      <c r="A31" s="334">
        <f t="shared" si="0"/>
        <v>19</v>
      </c>
      <c r="B31" s="342"/>
      <c r="C31" s="343"/>
      <c r="D31" s="341"/>
      <c r="E31" s="341"/>
      <c r="F31" s="341"/>
      <c r="G31" s="341"/>
      <c r="H31" s="341"/>
      <c r="I31" s="341"/>
      <c r="J31" s="341"/>
      <c r="K31" s="373"/>
    </row>
    <row r="32" spans="1:11" x14ac:dyDescent="0.2">
      <c r="A32" s="334">
        <f t="shared" si="0"/>
        <v>20</v>
      </c>
      <c r="B32" s="342"/>
      <c r="C32" s="343"/>
      <c r="D32" s="341"/>
      <c r="E32" s="341"/>
      <c r="F32" s="341"/>
      <c r="G32" s="341"/>
      <c r="H32" s="341"/>
      <c r="I32" s="341"/>
      <c r="J32" s="341"/>
      <c r="K32" s="340"/>
    </row>
    <row r="33" spans="2:11" ht="15" thickBot="1" x14ac:dyDescent="0.25">
      <c r="B33" s="344" t="s">
        <v>276</v>
      </c>
      <c r="C33" s="345"/>
      <c r="D33" s="346"/>
      <c r="E33" s="346"/>
      <c r="F33" s="346"/>
      <c r="G33" s="346"/>
      <c r="H33" s="346"/>
      <c r="I33" s="346"/>
      <c r="J33" s="346"/>
      <c r="K33" s="347"/>
    </row>
    <row r="34" spans="2:11" x14ac:dyDescent="0.2">
      <c r="F34" s="187"/>
      <c r="G34" s="187"/>
    </row>
    <row r="35" spans="2:11" x14ac:dyDescent="0.2">
      <c r="F35" s="187"/>
      <c r="G35" s="187"/>
    </row>
    <row r="36" spans="2:11" x14ac:dyDescent="0.2">
      <c r="F36" s="187"/>
      <c r="G36" s="187"/>
    </row>
    <row r="37" spans="2:11" x14ac:dyDescent="0.2">
      <c r="F37" s="187"/>
      <c r="G37" s="187"/>
    </row>
    <row r="44" spans="2:11" x14ac:dyDescent="0.2">
      <c r="B44" s="266"/>
    </row>
  </sheetData>
  <sheetProtection sheet="1" objects="1" scenarios="1"/>
  <dataConsolidate/>
  <dataValidations xWindow="1266" yWindow="514" count="7">
    <dataValidation allowBlank="1" showInputMessage="1" showErrorMessage="1" prompt="Company name. Feeds from START Here tab." sqref="B5" xr:uid="{AEB98C19-E88A-471B-A3A1-7B5D9CD1B5D7}"/>
    <dataValidation allowBlank="1" showInputMessage="1" showErrorMessage="1" prompt="Date of last update. Feeds from START Here tab." sqref="B6" xr:uid="{AC698532-07C2-42D6-9378-6D85129726BC}"/>
    <dataValidation allowBlank="1" showInputMessage="1" showErrorMessage="1" promptTitle="Choose a priority number between" prompt="_x000a_Choose the priority:_x000a_1. This quarter, like now _x000a_2. Can wait until...next quarter_x000a_3. Can be sometime this year_x000a_4. It can wait until next year_x000a_5. Not this year / not sure" sqref="G12:G13" xr:uid="{B9A627A2-B8CD-415F-AA50-A3A69D5499B6}"/>
    <dataValidation allowBlank="1" showInputMessage="1" showErrorMessage="1" promptTitle="How is the project going?" prompt="Select from drop down list where:_x000a_Green = On track_x000a_Orange = A few issues_x000a_Red = project in jeopardy or stalled" sqref="I12" xr:uid="{387A4B75-EECB-4FB2-8D11-4096C38B5BC5}"/>
    <dataValidation allowBlank="1" showInputMessage="1" showErrorMessage="1" promptTitle="Status of Project" prompt="_x000a_Select from drop down list:_x000a_Not yet started_x000a_In Progress_x000a_Complete_x000a_Or, create your own in the Data tab in this workbook by overwriting our suggestions." sqref="H12:H13" xr:uid="{564C8C69-B07F-47CE-842F-D2226C1C6A94}"/>
    <dataValidation allowBlank="1" showInputMessage="1" promptTitle="Select the Capability Score" prompt="Using a tier system, choose from 1 to 4, where 1 is highly capable and 1 is, for example, a junior role and requires training and mentoring. " sqref="F12" xr:uid="{5D1BA83C-E0EB-4805-A851-E60D6A066417}"/>
    <dataValidation allowBlank="1" showInputMessage="1" showErrorMessage="1" promptTitle="Type of Uplift" prompt="_x000a_What type of uplift to you estimate from successfully implementing this project:    _x000a_Revenue_x000a_Margin_x000a_Value. " sqref="E12:E13 D12" xr:uid="{D877498D-D45A-46E3-86D8-3BB9E7D6048E}"/>
  </dataValidations>
  <pageMargins left="0.70866141732283472" right="0.35433070866141736" top="0.55118110236220474" bottom="0.51181102362204722" header="0.31496062992125984" footer="0.31496062992125984"/>
  <pageSetup paperSize="9" scale="56" orientation="landscape" r:id="rId1"/>
  <headerFooter>
    <oddFooter>&amp;L&amp;8&amp;K02-020&amp;A / &amp;F&amp;C&amp;8&amp;K02-020Protected by Copyright ©ONE EARTH.  All Rights Reserved.
&amp;R&amp;8&amp;K02-020&amp;P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26</vt:i4>
      </vt:variant>
    </vt:vector>
  </HeadingPairs>
  <TitlesOfParts>
    <vt:vector size="33" baseType="lpstr">
      <vt:lpstr>Dashboard</vt:lpstr>
      <vt:lpstr>Decision_Tool</vt:lpstr>
      <vt:lpstr>Capability Exercises</vt:lpstr>
      <vt:lpstr>Capability Scorecard</vt:lpstr>
      <vt:lpstr>Campaign Assets</vt:lpstr>
      <vt:lpstr>Valuation</vt:lpstr>
      <vt:lpstr>Data</vt:lpstr>
      <vt:lpstr>Business_Name</vt:lpstr>
      <vt:lpstr>Capability_Score</vt:lpstr>
      <vt:lpstr>DD_Mth_YYYY</vt:lpstr>
      <vt:lpstr>Decision_Tool</vt:lpstr>
      <vt:lpstr>Flags</vt:lpstr>
      <vt:lpstr>Green</vt:lpstr>
      <vt:lpstr>Internal_External</vt:lpstr>
      <vt:lpstr>Last_Update</vt:lpstr>
      <vt:lpstr>Orange</vt:lpstr>
      <vt:lpstr>'Campaign Assets'!Print_Area</vt:lpstr>
      <vt:lpstr>'Capability Exercises'!Print_Area</vt:lpstr>
      <vt:lpstr>'Capability Scorecard'!Print_Area</vt:lpstr>
      <vt:lpstr>Dashboard!Print_Area</vt:lpstr>
      <vt:lpstr>Data!Print_Area</vt:lpstr>
      <vt:lpstr>Decision_Tool!Print_Area</vt:lpstr>
      <vt:lpstr>Valuation!Print_Area</vt:lpstr>
      <vt:lpstr>'Capability Exercises'!Print_Titles</vt:lpstr>
      <vt:lpstr>Decision_Tool!Print_Titles</vt:lpstr>
      <vt:lpstr>Valuation!Print_Titles</vt:lpstr>
      <vt:lpstr>Priority</vt:lpstr>
      <vt:lpstr>Project_Status</vt:lpstr>
      <vt:lpstr>Projects</vt:lpstr>
      <vt:lpstr>Red</vt:lpstr>
      <vt:lpstr>ROI_Type_of_uplift</vt:lpstr>
      <vt:lpstr>Team</vt:lpstr>
      <vt:lpstr>Type_of_Investment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Team Bob</dc:creator>
  <cp:keywords>L&amp;D</cp:keywords>
  <cp:lastModifiedBy>Jacquie Dwyer</cp:lastModifiedBy>
  <cp:lastPrinted>2021-11-17T10:10:58Z</cp:lastPrinted>
  <dcterms:created xsi:type="dcterms:W3CDTF">2017-02-21T21:33:41Z</dcterms:created>
  <dcterms:modified xsi:type="dcterms:W3CDTF">2021-11-17T10:11:08Z</dcterms:modified>
</cp:coreProperties>
</file>